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08\"/>
    </mc:Choice>
  </mc:AlternateContent>
  <xr:revisionPtr revIDLastSave="0" documentId="13_ncr:1_{F8D3C711-437A-4BC8-94A9-5DE69B6C30BC}" xr6:coauthVersionLast="45" xr6:coauthVersionMax="45" xr10:uidLastSave="{00000000-0000-0000-0000-000000000000}"/>
  <bookViews>
    <workbookView xWindow="-108" yWindow="-108" windowWidth="23256" windowHeight="12576" tabRatio="95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Templ'!$A$1:$R$706</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9" l="1"/>
  <c r="S20" i="14" l="1"/>
  <c r="S40" i="14" l="1"/>
  <c r="E17" i="23" l="1"/>
  <c r="E16" i="23"/>
  <c r="E15" i="23"/>
  <c r="E14" i="23"/>
  <c r="E13" i="23"/>
  <c r="E12" i="23"/>
  <c r="E11" i="23"/>
  <c r="E10" i="23"/>
  <c r="E9" i="23"/>
  <c r="E8" i="23"/>
  <c r="E7" i="23"/>
  <c r="E6" i="23"/>
  <c r="E5" i="23"/>
  <c r="E4" i="23"/>
  <c r="E3" i="23"/>
  <c r="E2" i="23"/>
  <c r="C17" i="8" l="1"/>
  <c r="S39" i="14" l="1"/>
  <c r="S38" i="14"/>
  <c r="S37" i="14"/>
  <c r="S35" i="14"/>
  <c r="S34" i="14"/>
  <c r="S30" i="14"/>
  <c r="S29" i="14"/>
  <c r="S28" i="14"/>
  <c r="S27" i="14"/>
  <c r="S26" i="14"/>
  <c r="S25" i="14"/>
  <c r="S24" i="14"/>
  <c r="S23" i="14"/>
  <c r="S21" i="14"/>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2" i="8"/>
  <c r="C290" i="8"/>
  <c r="C293" i="8"/>
  <c r="D300" i="8"/>
  <c r="D293"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<sst xmlns="http://schemas.openxmlformats.org/spreadsheetml/2006/main" count="5968" uniqueCount="3040">
  <si>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</si>
  <si>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</si>
  <si>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</si>
  <si>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</si>
  <si>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</si>
  <si>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</si>
  <si>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</si>
  <si>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</si>
  <si>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</si>
  <si>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</si>
  <si>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</si>
  <si>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</si>
  <si>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</si>
  <si>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</si>
  <si>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</si>
  <si>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</si>
  <si>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</si>
  <si>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</si>
  <si>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</si>
  <si>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</si>
  <si>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</si>
  <si>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</si>
  <si>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</si>
  <si>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</si>
  <si>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</si>
  <si>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</si>
  <si>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</si>
  <si>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</si>
  <si>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</si>
  <si>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</si>
  <si>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</si>
  <si>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</si>
  <si>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</si>
  <si>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</si>
  <si>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</si>
  <si>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</si>
  <si>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</si>
  <si>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</si>
  <si>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</si>
  <si>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</si>
  <si>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</si>
  <si>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</si>
  <si>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</si>
  <si>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</si>
  <si>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</si>
  <si>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</si>
  <si>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</si>
  <si>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</si>
  <si>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</si>
  <si>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</si>
  <si>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</si>
  <si>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</si>
  <si>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</si>
  <si>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</si>
  <si>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</si>
  <si>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</si>
  <si>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</si>
  <si>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</si>
  <si>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</si>
  <si>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</si>
  <si>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</si>
  <si>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</si>
  <si>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</si>
  <si>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</si>
  <si>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</si>
  <si>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</si>
  <si>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</si>
  <si>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</si>
  <si>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</si>
  <si>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</si>
  <si>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</si>
  <si>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</si>
  <si>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</si>
  <si>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</si>
  <si>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</si>
  <si>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</si>
  <si>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</si>
  <si>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</si>
  <si>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</si>
  <si>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</si>
  <si>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</si>
  <si>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</si>
  <si>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</si>
  <si>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</si>
  <si>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</si>
  <si>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</si>
  <si>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</si>
  <si>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</si>
  <si>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</si>
  <si>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</si>
  <si>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</si>
  <si>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</si>
  <si>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</si>
  <si>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</si>
  <si>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</si>
  <si>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</si>
  <si>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</si>
  <si>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</si>
  <si>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</si>
  <si>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</si>
  <si>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</si>
  <si>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</si>
  <si>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</si>
  <si>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</si>
  <si>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</si>
  <si>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</si>
  <si>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</si>
  <si>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</si>
  <si>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</si>
  <si>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</si>
  <si>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</si>
  <si>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</si>
  <si>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</si>
  <si>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</si>
  <si>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</si>
  <si>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</si>
  <si>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</si>
  <si>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</si>
  <si>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</si>
  <si>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</si>
  <si>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</si>
  <si>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</si>
  <si>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</si>
  <si>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</si>
  <si>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</si>
  <si>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</si>
  <si>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</si>
  <si>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</si>
  <si>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</si>
  <si>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</si>
  <si>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</si>
  <si>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</si>
  <si>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</si>
  <si>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</si>
  <si>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</si>
  <si>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</si>
  <si>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</si>
  <si>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</si>
  <si>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</si>
  <si>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</si>
  <si>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</si>
  <si>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</si>
  <si>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</si>
  <si>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</si>
  <si>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</si>
  <si>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</si>
  <si>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</si>
  <si>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</si>
  <si>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</si>
  <si>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</si>
  <si>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</si>
  <si>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</si>
  <si>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</si>
  <si>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</si>
  <si>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</si>
  <si>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</si>
  <si>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</si>
  <si>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</si>
  <si>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</si>
  <si>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</si>
  <si>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</si>
  <si>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</si>
  <si>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</si>
  <si>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</si>
  <si>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</si>
  <si>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</si>
  <si>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</si>
  <si>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</si>
  <si>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</si>
  <si>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</si>
  <si>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</si>
  <si>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</si>
  <si>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</si>
  <si>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</si>
  <si>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</si>
  <si>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</si>
  <si>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</si>
  <si>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</si>
  <si>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</si>
  <si>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</si>
  <si>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</si>
  <si>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</si>
  <si>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</si>
  <si>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</si>
  <si>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</si>
  <si>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</si>
  <si>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</si>
  <si>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</si>
  <si>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</si>
  <si>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</si>
  <si>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</si>
  <si>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</si>
  <si>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</si>
  <si>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</si>
  <si>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</si>
  <si>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</si>
  <si>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</si>
  <si>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</si>
  <si>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</si>
  <si>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</si>
  <si>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</si>
  <si>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</si>
  <si>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</si>
  <si>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</si>
  <si>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</si>
  <si>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</si>
  <si>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</si>
  <si>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</si>
  <si>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</si>
  <si>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</si>
  <si>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</si>
  <si>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</si>
  <si>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</si>
  <si>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</si>
  <si>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</si>
  <si>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</si>
  <si>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</si>
  <si>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</si>
  <si>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</si>
  <si>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</si>
  <si>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</si>
  <si>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</si>
  <si>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</si>
  <si>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</si>
  <si>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</si>
  <si>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</si>
  <si>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</si>
  <si>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</si>
  <si>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</si>
  <si>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</si>
  <si>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</si>
  <si>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</si>
  <si>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</si>
  <si>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</si>
  <si>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</si>
  <si>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</si>
  <si>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</si>
  <si>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</si>
  <si>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</si>
  <si>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</si>
  <si>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</si>
  <si>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</si>
  <si>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</si>
  <si>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</si>
  <si>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</si>
  <si>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</si>
  <si>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</si>
  <si>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</si>
  <si>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</si>
  <si>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</si>
  <si>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</si>
  <si>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</si>
  <si>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</si>
  <si>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</si>
  <si>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</si>
  <si>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</si>
  <si>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</si>
  <si>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</si>
  <si>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</si>
  <si>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</si>
  <si>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</si>
  <si>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</si>
  <si>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</si>
  <si>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</si>
  <si>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</si>
  <si>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</si>
  <si>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</si>
  <si>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</si>
  <si>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</si>
  <si>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</si>
  <si>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</si>
  <si>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</si>
  <si>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</si>
  <si>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</si>
  <si>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</si>
  <si>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</si>
  <si>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</si>
  <si>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</si>
  <si>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</si>
  <si>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</si>
  <si>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</si>
  <si>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</si>
  <si>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</si>
  <si>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</si>
  <si>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</si>
  <si>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</si>
  <si>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</si>
  <si>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</si>
  <si>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</si>
  <si>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</si>
  <si>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</si>
  <si>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</si>
  <si>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</si>
  <si>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</si>
  <si>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</si>
  <si>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</si>
  <si>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</si>
  <si>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</si>
  <si>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</si>
  <si>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</si>
  <si>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</si>
  <si>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</si>
  <si>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</si>
  <si>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</si>
  <si>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</si>
  <si>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</si>
  <si>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</si>
  <si>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</si>
  <si>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</si>
  <si>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</si>
  <si>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</si>
  <si>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</si>
  <si>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</si>
  <si>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</si>
  <si>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</si>
  <si>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</si>
  <si>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</si>
  <si>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</si>
  <si>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</si>
  <si>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</si>
  <si>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</si>
  <si>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</si>
  <si>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</si>
  <si>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</si>
  <si>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</si>
  <si>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</si>
  <si>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</si>
  <si>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</si>
  <si>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</si>
  <si>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</si>
  <si>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</si>
  <si>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</si>
  <si>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</si>
  <si>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</si>
  <si>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</si>
  <si>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</si>
  <si>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</si>
  <si>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</si>
  <si>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</si>
  <si>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</si>
  <si>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</si>
  <si>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</si>
  <si>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</si>
  <si>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</si>
  <si>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</si>
  <si>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</si>
  <si>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</si>
  <si>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</si>
  <si>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</si>
  <si>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</si>
  <si>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</si>
  <si>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</si>
  <si>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</si>
  <si>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</si>
  <si>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</si>
  <si>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</si>
  <si>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</si>
  <si>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</si>
  <si>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</si>
  <si>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</si>
  <si>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</si>
  <si>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</si>
  <si>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</si>
  <si>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</si>
  <si>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</si>
  <si>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</si>
  <si>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</si>
  <si>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</si>
  <si>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</si>
  <si>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</si>
  <si>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</si>
  <si>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</si>
  <si>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</si>
  <si>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</si>
  <si>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</si>
  <si>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</si>
  <si>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</si>
  <si>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</si>
  <si>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</si>
  <si>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</si>
  <si>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</si>
  <si>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</si>
  <si>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</si>
  <si>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</si>
  <si>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</si>
  <si>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</si>
  <si>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</si>
  <si>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</si>
  <si>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</si>
  <si>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</si>
  <si>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</si>
  <si>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</si>
  <si>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</si>
  <si>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</si>
  <si>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</si>
  <si>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</si>
  <si>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</si>
  <si>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</si>
  <si>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</si>
  <si>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</si>
  <si>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</si>
  <si>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</si>
  <si>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</si>
  <si>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</si>
  <si>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</si>
  <si>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</si>
  <si>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</si>
  <si>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</si>
  <si>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</si>
  <si>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</si>
  <si>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</si>
  <si>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</si>
  <si>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</si>
  <si>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</si>
  <si>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</si>
  <si>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</si>
  <si>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</si>
  <si>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</si>
  <si>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</si>
  <si>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</si>
  <si>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</si>
  <si>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</si>
  <si>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</si>
  <si>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</si>
  <si>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</si>
  <si>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</si>
  <si>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</si>
  <si>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</si>
  <si>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</si>
  <si>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</si>
  <si>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</si>
  <si>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</si>
  <si>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</si>
  <si>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</si>
  <si>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</si>
  <si>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</si>
  <si>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</si>
  <si>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</si>
  <si>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</si>
  <si>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</si>
  <si>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</si>
  <si>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</si>
  <si>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</si>
  <si>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</si>
  <si>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</si>
  <si>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</si>
  <si>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</si>
  <si>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</si>
  <si>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</si>
  <si>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</si>
  <si>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</si>
  <si>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</si>
  <si>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</si>
  <si>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</si>
  <si>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</si>
  <si>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</si>
  <si>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</si>
  <si>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</si>
  <si>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</si>
  <si>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</si>
  <si>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</si>
  <si>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</si>
  <si>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</si>
  <si>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</si>
  <si>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</si>
  <si>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</si>
  <si>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</si>
  <si>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</si>
  <si>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</si>
  <si>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</si>
  <si>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</si>
  <si>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</si>
  <si>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</si>
  <si>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</si>
  <si>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</si>
  <si>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</si>
  <si>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</si>
  <si>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</si>
  <si>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</si>
  <si>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</si>
  <si>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</si>
  <si>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</si>
  <si>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</si>
  <si>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</si>
  <si>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</si>
  <si>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</si>
  <si>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</si>
  <si>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</si>
  <si>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</si>
  <si>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</si>
  <si>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</si>
  <si>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</si>
  <si>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</si>
  <si>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</si>
  <si>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</si>
  <si>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</si>
  <si>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</si>
  <si>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</si>
  <si>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</si>
  <si>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</si>
  <si>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</si>
  <si>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</si>
  <si>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</si>
  <si>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</si>
  <si>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</si>
  <si>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</si>
  <si>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</si>
  <si>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</si>
  <si>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</si>
  <si>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</si>
  <si>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</si>
  <si>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</si>
  <si>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</si>
  <si>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</si>
  <si>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</si>
  <si>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</si>
  <si>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</si>
  <si>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</si>
  <si>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</si>
  <si>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</si>
  <si>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</si>
  <si>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</si>
  <si>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</si>
  <si>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</si>
  <si>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</si>
  <si>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</si>
  <si>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</si>
  <si>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</si>
  <si>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</si>
  <si>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</si>
  <si>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</si>
  <si>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</si>
  <si>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</si>
  <si>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</si>
  <si>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</si>
  <si>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</si>
  <si>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</si>
  <si>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</si>
  <si>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</si>
  <si>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</si>
  <si>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</si>
  <si>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</si>
  <si>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</si>
  <si>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</si>
  <si>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</si>
  <si>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</si>
  <si>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</si>
  <si>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</si>
  <si>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</si>
  <si>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</si>
  <si>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</si>
  <si>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</si>
  <si>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</si>
  <si>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</si>
  <si>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</si>
  <si>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</si>
  <si>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</si>
  <si>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</si>
  <si>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</si>
  <si>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</si>
  <si>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</si>
  <si>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</si>
  <si>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</si>
  <si>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</si>
  <si>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</si>
  <si>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</si>
  <si>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</si>
  <si>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</si>
  <si>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</si>
  <si>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</si>
  <si>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</si>
  <si>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</si>
  <si>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</si>
  <si>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</si>
  <si>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</si>
  <si>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</si>
  <si>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</si>
  <si>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</si>
  <si>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</si>
  <si>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</si>
  <si>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</si>
  <si>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</si>
  <si>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</si>
  <si>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</si>
  <si>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</si>
  <si>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</si>
  <si>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</si>
  <si>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</si>
  <si>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</si>
  <si>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</si>
  <si>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</si>
  <si>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</si>
  <si>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</si>
  <si>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</si>
  <si>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</si>
  <si>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</si>
  <si>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</si>
  <si>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</si>
  <si>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</si>
  <si>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</si>
  <si>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</si>
  <si>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</si>
  <si>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</si>
  <si>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</si>
  <si>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</si>
  <si>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</si>
  <si>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</si>
  <si>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</si>
  <si>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</si>
  <si>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</si>
  <si>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</si>
  <si>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</si>
  <si>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</si>
  <si>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</si>
  <si>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</si>
  <si>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</si>
  <si>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</si>
  <si>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</si>
  <si>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</si>
  <si>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</si>
  <si>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</si>
  <si>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</si>
  <si>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</si>
  <si>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</si>
  <si>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</si>
  <si>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</si>
  <si>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</si>
  <si>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</si>
  <si>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</si>
  <si>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</si>
  <si>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</si>
  <si>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</si>
  <si>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</si>
  <si>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</si>
  <si>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</si>
  <si>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</si>
  <si>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</si>
  <si>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</si>
  <si>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</si>
  <si>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</si>
  <si>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</si>
  <si>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</si>
  <si>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</si>
  <si>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</si>
  <si>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</si>
  <si>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</si>
  <si>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</si>
  <si>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</si>
  <si>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</si>
  <si>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</si>
  <si>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</si>
  <si>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</si>
  <si>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</si>
  <si>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</si>
  <si>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</si>
  <si>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</si>
  <si>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</si>
  <si>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</si>
  <si>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</si>
  <si>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</si>
  <si>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</si>
  <si>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</si>
  <si>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</si>
  <si>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</si>
  <si>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</si>
  <si>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</si>
  <si>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</si>
  <si>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</si>
  <si>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</si>
  <si>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</si>
  <si>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</si>
  <si>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</si>
  <si>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</si>
  <si>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</si>
  <si>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</si>
  <si>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</si>
  <si>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</si>
  <si>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</si>
  <si>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</si>
  <si>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</si>
  <si>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</si>
  <si>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</si>
  <si>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</si>
  <si>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</si>
  <si>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</si>
  <si>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</si>
  <si>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</si>
  <si>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</si>
  <si>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</si>
  <si>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</si>
  <si>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</si>
  <si>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</si>
  <si>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</si>
  <si>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</si>
  <si>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</si>
  <si>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</si>
  <si>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</si>
  <si>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</si>
  <si>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</si>
  <si>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</si>
  <si>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</si>
  <si>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</si>
  <si>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</si>
  <si>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</si>
  <si>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</si>
  <si>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</si>
  <si>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</si>
  <si>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</si>
  <si>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</si>
  <si>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</si>
  <si>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</si>
  <si>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</si>
  <si>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</si>
  <si>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</si>
  <si>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</si>
  <si>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</si>
  <si>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</si>
  <si>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</si>
  <si>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</si>
  <si>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</si>
  <si>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</si>
  <si>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</si>
  <si>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</si>
  <si>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</si>
  <si>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</si>
  <si>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</si>
  <si>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</si>
  <si>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</si>
  <si>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</si>
  <si>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</si>
  <si>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</si>
  <si>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</si>
  <si>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</si>
  <si>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</si>
  <si>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</si>
  <si>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</si>
  <si>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</si>
  <si>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</si>
  <si>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</si>
  <si>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</si>
  <si>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</si>
  <si>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</si>
  <si>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</si>
  <si>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</si>
  <si>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</si>
  <si>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</si>
  <si>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</si>
  <si>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</si>
  <si>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</si>
  <si>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</si>
  <si>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</si>
  <si>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</si>
  <si>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</si>
  <si>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</si>
  <si>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</si>
  <si>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</si>
  <si>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</si>
  <si>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</si>
  <si>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</si>
  <si>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</si>
  <si>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</si>
  <si>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</si>
  <si>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</si>
  <si>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</si>
  <si>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</si>
  <si>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</si>
  <si>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</si>
  <si>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</si>
  <si>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</si>
  <si>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</si>
  <si>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</si>
  <si>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</si>
  <si>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</si>
  <si>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</si>
  <si>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</si>
  <si>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</si>
  <si>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</si>
  <si>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</si>
  <si>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</si>
  <si>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</si>
  <si>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</si>
  <si>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</si>
  <si>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</si>
  <si>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</si>
  <si>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</si>
  <si>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</si>
  <si>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</si>
  <si>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</si>
  <si>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</si>
  <si>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</si>
  <si>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</si>
  <si>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</si>
  <si>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</si>
  <si>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</si>
  <si>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</si>
  <si>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</si>
  <si>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</si>
  <si>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</si>
  <si>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</si>
  <si>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</si>
  <si>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</si>
  <si>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</si>
  <si>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</si>
  <si>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</si>
  <si>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</si>
  <si>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</si>
  <si>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</si>
  <si>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</si>
  <si>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</si>
  <si>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</si>
  <si>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</si>
  <si>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</si>
  <si>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</si>
  <si>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</si>
  <si>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</si>
  <si>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</si>
  <si>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</si>
  <si>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</si>
  <si>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</si>
  <si>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</si>
  <si>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</si>
  <si>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</si>
  <si>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</si>
  <si>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</si>
  <si>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</si>
  <si>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</si>
  <si>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</si>
  <si>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</si>
  <si>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</si>
  <si>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</si>
  <si>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</si>
  <si>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</si>
  <si>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</si>
  <si>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</si>
  <si>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</si>
  <si>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</si>
  <si>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</si>
  <si>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</si>
  <si>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</si>
  <si>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</si>
  <si>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</si>
  <si>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</si>
  <si>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</si>
  <si>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</si>
  <si>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</si>
  <si>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</si>
  <si>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</si>
  <si>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</si>
  <si>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</si>
  <si>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</si>
  <si>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</si>
  <si>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</si>
  <si>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</si>
  <si>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</si>
  <si>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</si>
  <si>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</si>
  <si>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</si>
  <si>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</si>
  <si>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</si>
  <si>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</si>
  <si>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</si>
  <si>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</si>
  <si>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</si>
  <si>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</si>
  <si>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</si>
  <si>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</si>
  <si>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</si>
  <si>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</si>
  <si>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</si>
  <si>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</si>
  <si>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</si>
  <si>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</si>
  <si>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</si>
  <si>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</si>
  <si>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</si>
  <si>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</si>
  <si>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</si>
  <si>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</si>
  <si>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</si>
  <si>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</si>
  <si>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</si>
  <si>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</si>
  <si>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</si>
  <si>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</si>
  <si>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</si>
  <si>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</si>
  <si>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</si>
  <si>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</si>
  <si>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</si>
  <si>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</si>
  <si>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</si>
  <si>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</si>
  <si>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</si>
  <si>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</si>
  <si>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</si>
  <si>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</si>
  <si>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</si>
  <si>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</si>
  <si>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</si>
  <si>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</si>
  <si>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</si>
  <si>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</si>
  <si>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</si>
  <si>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</si>
  <si>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</si>
  <si>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</si>
  <si>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</si>
  <si>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</si>
  <si>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</si>
  <si>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</si>
  <si>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</si>
  <si>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</si>
  <si>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</si>
  <si>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</si>
  <si>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</si>
  <si>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</si>
  <si>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</si>
  <si>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</si>
  <si>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</si>
  <si>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</si>
  <si>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</si>
  <si>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</si>
  <si>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</si>
  <si>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</si>
  <si>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</si>
  <si>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</si>
  <si>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</si>
  <si>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</si>
  <si>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</si>
  <si>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</si>
  <si>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</si>
  <si>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</si>
  <si>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</si>
  <si>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</si>
  <si>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</si>
  <si>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</si>
  <si>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</si>
  <si>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</si>
  <si>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</si>
  <si>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</si>
  <si>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</si>
  <si>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</si>
  <si>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</si>
  <si>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</si>
  <si>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</si>
  <si>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</si>
  <si>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</si>
  <si>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</si>
  <si>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</si>
  <si>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</si>
  <si>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</si>
  <si>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</si>
  <si>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</si>
  <si>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</si>
  <si>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</si>
  <si>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</si>
  <si>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</si>
  <si>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</si>
  <si>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</si>
  <si>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</si>
  <si>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</si>
  <si>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</si>
  <si>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</si>
  <si>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</si>
  <si>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</si>
  <si>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</si>
  <si>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</si>
  <si>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</si>
  <si>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</si>
  <si>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</si>
  <si>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</si>
  <si>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</si>
  <si>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</si>
  <si>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</si>
  <si>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</si>
  <si>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</si>
  <si>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</si>
  <si>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</si>
  <si>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</si>
  <si>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</si>
  <si>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</si>
  <si>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</si>
  <si>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</si>
  <si>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</si>
  <si>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</si>
  <si>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</si>
  <si>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</si>
  <si>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</si>
  <si>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</si>
  <si>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</si>
  <si>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</si>
  <si>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</si>
  <si>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</si>
  <si>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</si>
  <si>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</si>
  <si>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</si>
  <si>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</si>
  <si>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</si>
  <si>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</si>
  <si>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</si>
  <si>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</si>
  <si>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</si>
  <si>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</si>
  <si>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</si>
  <si>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</si>
  <si>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</si>
  <si>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</si>
  <si>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</si>
  <si>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</si>
  <si>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</si>
  <si>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</si>
  <si>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</si>
  <si>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</si>
  <si>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</si>
  <si>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</si>
  <si>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</si>
  <si>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</si>
  <si>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</si>
  <si>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</si>
  <si>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</si>
  <si>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</si>
  <si>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</si>
  <si>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</si>
  <si>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</si>
  <si>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</si>
  <si>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</si>
  <si>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</si>
  <si>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</si>
  <si>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</si>
  <si>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</si>
  <si>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</si>
  <si>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</si>
  <si>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</si>
  <si>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</si>
  <si>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</si>
  <si>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</si>
  <si>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</si>
  <si>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</si>
  <si>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</si>
  <si>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</si>
  <si>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</si>
  <si>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</si>
  <si>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</si>
  <si>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</si>
  <si>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</si>
  <si>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</si>
  <si>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</si>
  <si>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</si>
  <si>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</si>
  <si>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</si>
  <si>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</si>
  <si>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</si>
  <si>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</si>
  <si>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</si>
  <si>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</si>
  <si>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</si>
  <si>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</si>
  <si>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</si>
  <si>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</si>
  <si>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</si>
  <si>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</si>
  <si>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</si>
  <si>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</si>
  <si>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</si>
  <si>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</si>
  <si>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</si>
  <si>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</si>
  <si>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</si>
  <si>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</si>
  <si>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</si>
  <si>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</si>
  <si>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</si>
  <si>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</si>
  <si>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</si>
  <si>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</si>
  <si>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</si>
  <si>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</si>
  <si>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</si>
  <si>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</si>
  <si>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</si>
  <si>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</si>
  <si>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</si>
  <si>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</si>
  <si>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</si>
  <si>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</si>
  <si>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</si>
  <si>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</si>
  <si>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</si>
  <si>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</si>
  <si>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</si>
  <si>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</si>
  <si>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</si>
  <si>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</si>
  <si>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</si>
  <si>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</si>
  <si>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</si>
  <si>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</si>
  <si>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</si>
  <si>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</si>
  <si>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</si>
  <si>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</si>
  <si>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</si>
  <si>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</si>
  <si>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</si>
  <si>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</si>
  <si>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</si>
  <si>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</si>
  <si>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</si>
  <si>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</si>
  <si>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</si>
  <si>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</si>
  <si>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</si>
  <si>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</si>
  <si>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</si>
  <si>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</si>
  <si>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</si>
  <si>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</si>
  <si>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</si>
  <si>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</si>
  <si>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</si>
  <si>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</si>
  <si>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</si>
  <si>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</si>
  <si>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</si>
  <si>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</si>
  <si>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</si>
  <si>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</si>
  <si>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</si>
  <si>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</si>
  <si>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</si>
  <si>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</si>
  <si>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</si>
  <si>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</si>
  <si>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</si>
  <si>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</si>
  <si>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</si>
  <si>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</si>
  <si>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</si>
  <si>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</si>
  <si>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</si>
  <si>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</si>
  <si>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</si>
  <si>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</si>
  <si>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</si>
  <si>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</si>
  <si>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</si>
  <si>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</si>
  <si>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</si>
  <si>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</si>
  <si>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</si>
  <si>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</si>
  <si>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</si>
  <si>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</si>
  <si>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</si>
  <si>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</si>
  <si>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</si>
  <si>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</si>
  <si>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</si>
  <si>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</si>
  <si>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</si>
  <si>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</si>
  <si>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</si>
  <si>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</si>
  <si>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</si>
  <si>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</si>
  <si>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</si>
  <si>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</si>
  <si>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</si>
  <si>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</si>
  <si>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</si>
  <si>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</si>
  <si>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</si>
  <si>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</si>
  <si>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</si>
  <si>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</si>
  <si>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</si>
  <si>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</si>
  <si>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</si>
  <si>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</si>
  <si>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</si>
  <si>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</si>
  <si>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</si>
  <si>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</si>
  <si>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</si>
  <si>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</si>
  <si>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</si>
  <si>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</si>
  <si>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</si>
  <si>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</si>
  <si>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</si>
  <si>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</si>
  <si>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</si>
  <si>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</si>
  <si>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</si>
  <si>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</si>
  <si>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</si>
  <si>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</si>
  <si>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</si>
  <si>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</si>
  <si>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</si>
  <si>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</si>
  <si>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</si>
  <si>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</si>
  <si>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</si>
  <si>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</si>
  <si>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</si>
  <si>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</si>
  <si>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</si>
  <si>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</si>
  <si>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</si>
  <si>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</si>
  <si>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</si>
  <si>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</si>
  <si>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</si>
  <si>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</si>
  <si>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</si>
  <si>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</si>
  <si>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</si>
  <si>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</si>
  <si>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</si>
  <si>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</si>
  <si>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</si>
  <si>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</si>
  <si>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</si>
  <si>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</si>
  <si>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</si>
  <si>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</si>
  <si>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</si>
  <si>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</si>
  <si>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</si>
  <si>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</si>
  <si>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</si>
  <si>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</si>
  <si>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</si>
  <si>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</si>
  <si>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</si>
  <si>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</si>
  <si>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</si>
  <si>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</si>
  <si>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</si>
  <si>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</si>
  <si>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</si>
  <si>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</si>
  <si>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</si>
  <si>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</si>
  <si>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</si>
  <si>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</si>
  <si>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</si>
  <si>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</si>
  <si>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</si>
  <si>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</si>
  <si>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</si>
  <si>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</si>
  <si>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</si>
  <si>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</si>
  <si>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</si>
  <si>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</si>
  <si>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</si>
  <si>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</si>
  <si>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</si>
  <si>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</si>
  <si>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</si>
  <si>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</si>
  <si>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</si>
  <si>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</si>
  <si>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</si>
  <si>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</si>
  <si>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</si>
  <si>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</si>
  <si>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</si>
  <si>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</si>
  <si>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</si>
  <si>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</si>
  <si>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</si>
  <si>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</si>
  <si>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</si>
  <si>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</si>
  <si>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</si>
  <si>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</si>
  <si>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</si>
  <si>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</si>
  <si>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</si>
  <si>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</si>
  <si>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</si>
  <si>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</si>
  <si>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</si>
  <si>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</si>
  <si>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</si>
  <si>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</si>
  <si>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</si>
  <si>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</si>
  <si>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</si>
  <si>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</si>
  <si>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</si>
  <si>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</si>
  <si>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</si>
  <si>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</si>
  <si>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</si>
  <si>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</si>
  <si>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</si>
  <si>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</si>
  <si>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</si>
  <si>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</si>
  <si>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</si>
  <si>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</si>
  <si>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</si>
  <si>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</si>
  <si>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</si>
  <si>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</si>
  <si>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</si>
  <si>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</si>
  <si>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</si>
  <si>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</si>
  <si>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</si>
  <si>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</si>
  <si>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</si>
  <si>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</si>
  <si>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</si>
  <si>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</si>
  <si>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</si>
  <si>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</si>
  <si>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</si>
  <si>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</si>
  <si>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</si>
  <si>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</si>
  <si>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</si>
  <si>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</si>
  <si>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</si>
  <si>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</si>
  <si>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</si>
  <si>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</si>
  <si>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</si>
  <si>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</si>
  <si>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</si>
  <si>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</si>
  <si>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</si>
  <si>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</si>
  <si>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</si>
  <si>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</si>
  <si>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</si>
  <si>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</si>
  <si>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</si>
  <si>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</si>
  <si>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</si>
  <si>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</si>
  <si>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</si>
  <si>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</si>
  <si>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</si>
  <si>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</si>
  <si>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</si>
  <si>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</si>
  <si>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</si>
  <si>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</si>
  <si>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</si>
  <si>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</si>
  <si>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</si>
  <si>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</si>
  <si>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</si>
  <si>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</si>
  <si>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</si>
  <si>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</si>
  <si>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</si>
  <si>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</si>
  <si>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</si>
  <si>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</si>
  <si>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</si>
  <si>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</si>
  <si>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</si>
  <si>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</si>
  <si>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</si>
  <si>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</si>
  <si>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</si>
  <si>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</si>
  <si>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</si>
  <si>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</si>
  <si>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</si>
  <si>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</si>
  <si>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</si>
  <si>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</si>
  <si>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</si>
  <si>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</si>
  <si>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</si>
  <si>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</si>
  <si>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</si>
  <si>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</si>
  <si>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</si>
  <si>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</si>
  <si>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</si>
  <si>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</si>
  <si>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</si>
  <si>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</si>
  <si>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</si>
  <si>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</si>
  <si>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</si>
  <si>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</si>
  <si>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</si>
  <si>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</si>
  <si>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</si>
  <si>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</si>
  <si>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</si>
  <si>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</si>
  <si>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</si>
  <si>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</si>
  <si>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</si>
  <si>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</si>
  <si>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</si>
  <si>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</si>
  <si>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</si>
  <si>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</si>
  <si>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</si>
  <si>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</si>
  <si>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</si>
  <si>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</si>
  <si>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</si>
  <si>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</si>
  <si>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</si>
  <si>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</si>
  <si>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</si>
  <si>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</si>
  <si>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</si>
  <si>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</si>
  <si>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</si>
  <si>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</si>
  <si>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</si>
  <si>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</si>
  <si>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</si>
  <si>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</si>
  <si>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</si>
  <si>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</si>
  <si>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</si>
  <si>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</si>
  <si>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</si>
  <si>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</si>
  <si>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</si>
  <si>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</si>
  <si>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</si>
  <si>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</si>
  <si>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</si>
  <si>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</si>
  <si>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</si>
  <si>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</si>
  <si>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</si>
  <si>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</si>
  <si>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</si>
  <si>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</si>
  <si>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</si>
  <si>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</si>
  <si>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</si>
  <si>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</si>
  <si>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</si>
  <si>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</si>
  <si>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</si>
  <si>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</si>
  <si>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</si>
  <si>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</si>
  <si>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</si>
  <si>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</si>
  <si>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</si>
  <si>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</si>
  <si>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</si>
  <si>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</si>
  <si>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</si>
  <si>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</si>
  <si>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</si>
  <si>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</si>
  <si>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</si>
  <si>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</si>
  <si>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</si>
  <si>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</si>
  <si>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</si>
  <si>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</si>
  <si>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</si>
  <si>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</si>
  <si>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</si>
  <si>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</si>
  <si>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</si>
  <si>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</si>
  <si>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</si>
  <si>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</si>
  <si>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</si>
  <si>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</si>
  <si>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</si>
  <si>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</si>
  <si>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</si>
  <si>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</si>
  <si>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</si>
  <si>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</si>
  <si>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</si>
  <si>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</si>
  <si>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</si>
  <si>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</si>
  <si>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</si>
  <si>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</si>
  <si>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</si>
  <si>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</si>
  <si>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</si>
  <si>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</si>
  <si>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</si>
  <si>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</si>
  <si>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</si>
  <si>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</si>
  <si>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</si>
  <si>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</si>
  <si>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</si>
  <si>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</si>
  <si>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</si>
  <si>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</si>
  <si>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</si>
  <si>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</si>
  <si>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</si>
  <si>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</si>
  <si>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</si>
  <si>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</si>
  <si>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</si>
  <si>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</si>
  <si>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</si>
  <si>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</si>
  <si>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</si>
  <si>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</si>
  <si>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</si>
  <si>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</si>
  <si>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</si>
  <si>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</si>
  <si>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</si>
  <si>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</si>
  <si>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</si>
  <si>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</si>
  <si>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</si>
  <si>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</si>
  <si>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</si>
  <si>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</si>
  <si>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</si>
  <si>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</si>
  <si>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</si>
  <si>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</si>
  <si>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</si>
  <si>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</si>
  <si>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</si>
  <si>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</si>
  <si>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</si>
  <si>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</si>
  <si>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</si>
  <si>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</si>
  <si>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</si>
  <si>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</si>
  <si>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</si>
  <si>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</si>
  <si>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</si>
  <si>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</si>
  <si>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</si>
  <si>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</si>
  <si>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</si>
  <si>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</si>
  <si>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</si>
  <si>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</si>
  <si>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</si>
  <si>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</si>
  <si>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</si>
  <si>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</si>
  <si>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</si>
  <si>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</si>
  <si>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</si>
  <si>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</si>
  <si>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</si>
  <si>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</si>
  <si>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</si>
  <si>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</si>
  <si>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</si>
  <si>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</si>
  <si>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</si>
  <si>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</si>
  <si>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</si>
  <si>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</si>
  <si>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</si>
  <si>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</si>
  <si>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</si>
  <si>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</si>
  <si>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</si>
  <si>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</si>
  <si>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</si>
  <si>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</si>
  <si>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</si>
  <si>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</si>
  <si>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</si>
  <si>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</si>
  <si>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</si>
  <si>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</si>
  <si>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</si>
  <si>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</si>
  <si>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</si>
  <si>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</si>
  <si>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</si>
  <si>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</si>
  <si>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</si>
  <si>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</si>
  <si>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</si>
  <si>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</si>
  <si>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</si>
  <si>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</si>
  <si>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</si>
  <si>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</si>
  <si>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</si>
  <si>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</si>
  <si>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</si>
  <si>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</si>
  <si>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</si>
  <si>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</si>
  <si>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</si>
  <si>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</si>
  <si>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</si>
  <si>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</si>
  <si>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</si>
  <si>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</si>
  <si>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</si>
  <si>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</si>
  <si>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</si>
  <si>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</si>
  <si>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</si>
  <si>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</si>
  <si>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</si>
  <si>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</si>
  <si>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</si>
  <si>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</si>
  <si>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</si>
  <si>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</si>
  <si>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</si>
  <si>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</si>
  <si>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</si>
  <si>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</si>
  <si>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</si>
  <si>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</si>
  <si>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</si>
  <si>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</si>
  <si>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</si>
  <si>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</si>
  <si>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</si>
  <si>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</si>
  <si>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</si>
  <si>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</si>
  <si>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</si>
  <si>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</si>
  <si>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</si>
  <si>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</si>
  <si>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</si>
  <si>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</si>
  <si>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</si>
  <si>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</si>
  <si>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</si>
  <si>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</si>
  <si>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</si>
  <si>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</si>
  <si>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</si>
  <si>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</si>
  <si>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</si>
  <si>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</si>
  <si>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</si>
  <si>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</si>
  <si>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</si>
  <si>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</si>
  <si>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</si>
  <si>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</si>
  <si>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</si>
  <si>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</si>
  <si>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</si>
  <si>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</si>
  <si>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</si>
  <si>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</si>
  <si>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</si>
  <si>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</si>
  <si>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</si>
  <si>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</si>
  <si>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</si>
  <si>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</si>
  <si>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</si>
  <si>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</si>
  <si>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</si>
  <si>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</si>
  <si>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</si>
  <si>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</si>
  <si>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</si>
  <si>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</si>
  <si>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</si>
  <si>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</si>
  <si>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</si>
  <si>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</si>
  <si>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</si>
  <si>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</si>
  <si>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</si>
  <si>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</si>
  <si>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</si>
  <si>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</si>
  <si>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</si>
  <si>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</si>
  <si>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</si>
  <si>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</si>
  <si>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</si>
  <si>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</si>
  <si>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</si>
  <si>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</si>
  <si>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</si>
  <si>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</si>
  <si>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</si>
  <si>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</si>
  <si>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</si>
  <si>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</si>
  <si>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</si>
  <si>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</si>
  <si>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</si>
  <si>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</si>
  <si>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</si>
  <si>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</si>
  <si>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</si>
  <si>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</si>
  <si>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</si>
  <si>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</si>
  <si>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</si>
  <si>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</si>
  <si>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</si>
  <si>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</si>
  <si>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</si>
  <si>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</si>
  <si>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</si>
  <si>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</si>
  <si>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</si>
  <si>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</si>
  <si>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</si>
  <si>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</si>
  <si>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</si>
  <si>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</si>
  <si>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</si>
  <si>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</si>
  <si>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</si>
  <si>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</si>
  <si>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</si>
  <si>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</si>
  <si>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</si>
  <si>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</si>
  <si>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</si>
  <si>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</si>
  <si>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</si>
  <si>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</si>
  <si>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</si>
  <si>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</si>
  <si>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</si>
  <si>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</si>
  <si>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</si>
  <si>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</si>
  <si>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</si>
  <si>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</si>
  <si>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</si>
  <si>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</si>
  <si>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</si>
  <si>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</si>
  <si>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</si>
  <si>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</si>
  <si>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</si>
  <si>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</si>
  <si>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</si>
  <si>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</si>
  <si>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</si>
  <si>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</si>
  <si>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</si>
  <si>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</si>
  <si>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</si>
  <si>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</si>
  <si>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</si>
  <si>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</si>
  <si>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</si>
  <si>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</si>
  <si>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</si>
  <si>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</si>
  <si>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</si>
  <si>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</si>
  <si>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</si>
  <si>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</si>
  <si>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</si>
  <si>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</si>
  <si>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</si>
  <si>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</si>
  <si>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</si>
  <si>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</si>
  <si>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</si>
  <si>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</si>
  <si>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</si>
  <si>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</si>
  <si>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</si>
  <si>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</si>
  <si>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</si>
  <si>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</si>
  <si>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</si>
  <si>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</si>
  <si>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</si>
  <si>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</si>
  <si>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</si>
  <si>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</si>
  <si>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</si>
  <si>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</si>
  <si>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</si>
  <si>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</si>
  <si>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</si>
  <si>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</si>
  <si>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</si>
  <si>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</si>
  <si>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</si>
  <si>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</si>
  <si>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</si>
  <si>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</si>
  <si>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</si>
  <si>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</si>
  <si>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</si>
  <si>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</si>
  <si>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</si>
  <si>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</si>
  <si>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</si>
  <si>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</si>
  <si>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</si>
  <si>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</si>
  <si>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</si>
  <si>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</si>
  <si>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</si>
  <si>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</si>
  <si>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</si>
  <si>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</si>
  <si>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</si>
  <si>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</si>
  <si>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</si>
  <si>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</si>
  <si>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</si>
  <si>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</si>
  <si>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</si>
  <si>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</si>
  <si>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</si>
  <si>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</si>
  <si>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</si>
  <si>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</si>
  <si>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</si>
  <si>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</si>
  <si>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</si>
  <si>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</si>
  <si>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</si>
  <si>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</si>
  <si>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</si>
  <si>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</si>
  <si>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</si>
  <si>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</si>
  <si>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</si>
  <si>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</si>
  <si>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</si>
  <si>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</si>
  <si>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</si>
  <si>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</si>
  <si>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</si>
  <si>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</si>
  <si>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</si>
  <si>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</si>
  <si>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</si>
  <si>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</si>
  <si>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</si>
  <si>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</si>
  <si>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</si>
  <si>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</si>
  <si>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</si>
  <si>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</si>
  <si>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</si>
  <si>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</si>
  <si>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</si>
  <si>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</si>
  <si>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</si>
  <si>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</si>
  <si>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</si>
  <si>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</si>
  <si>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</si>
  <si>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</si>
  <si>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</si>
  <si>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</si>
  <si>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</si>
  <si>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</si>
  <si>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</si>
  <si>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</si>
  <si>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</si>
  <si>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</si>
  <si>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</si>
  <si>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</si>
  <si>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</si>
  <si>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</si>
  <si>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</si>
  <si>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</si>
  <si>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</si>
  <si>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</si>
  <si>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</si>
  <si>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</si>
  <si>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</si>
  <si>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</si>
  <si>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</si>
  <si>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</si>
  <si>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</si>
  <si>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</si>
  <si>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</si>
  <si>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</si>
  <si>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</si>
  <si>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</si>
  <si>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</si>
  <si>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</si>
  <si>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</si>
  <si>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</si>
  <si>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</si>
  <si>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</si>
  <si>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</si>
  <si>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</si>
  <si>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</si>
  <si>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</si>
  <si>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</si>
  <si>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</si>
  <si>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</si>
  <si>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</si>
  <si>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</si>
  <si>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</si>
  <si>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</si>
  <si>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</si>
  <si>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</si>
  <si>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</si>
  <si>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</si>
  <si>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</si>
  <si>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</si>
  <si>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</si>
  <si>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</si>
  <si>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</si>
  <si>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</si>
  <si>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</si>
  <si>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</si>
  <si>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</si>
  <si>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</si>
  <si>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</si>
  <si>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</si>
  <si>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</si>
  <si>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</si>
  <si>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</si>
  <si>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</si>
  <si>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</si>
  <si>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</si>
  <si>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</si>
  <si>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</si>
  <si>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</si>
  <si>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</si>
  <si>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</si>
  <si>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</si>
  <si>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</si>
  <si>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</si>
  <si>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</si>
  <si>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</si>
  <si>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</si>
  <si>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</si>
  <si>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</si>
  <si>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</si>
  <si>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</si>
  <si>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</si>
  <si>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</si>
  <si>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</si>
  <si>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</si>
  <si>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</si>
  <si>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</si>
  <si>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</si>
  <si>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</si>
  <si>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</si>
  <si>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</si>
  <si>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</si>
  <si>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</si>
  <si>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</si>
  <si>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</si>
  <si>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</si>
  <si>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</si>
  <si>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</si>
  <si>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</si>
  <si>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</si>
  <si>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</si>
  <si>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</si>
  <si>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</si>
  <si>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</si>
  <si>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</si>
  <si>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</si>
  <si>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</si>
  <si>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</si>
  <si>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</si>
  <si>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</si>
  <si>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</si>
  <si>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</si>
  <si>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</si>
  <si>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</si>
  <si>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</si>
  <si>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</si>
  <si>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</si>
  <si>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</si>
  <si>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</si>
  <si>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</si>
  <si>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</si>
  <si>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</si>
  <si>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</si>
  <si>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</si>
  <si>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</si>
  <si>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</si>
  <si>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</si>
  <si>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</si>
  <si>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</si>
  <si>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</si>
  <si>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</si>
  <si>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</si>
  <si>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</si>
  <si>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</si>
  <si>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</si>
  <si>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</si>
  <si>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</si>
  <si>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</si>
  <si>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</si>
  <si>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</si>
  <si>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</si>
  <si>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</si>
  <si>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</si>
  <si>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</si>
  <si>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</si>
  <si>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</si>
  <si>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</si>
  <si>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</si>
  <si>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</si>
  <si>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</si>
  <si>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</si>
  <si>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</si>
  <si>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</si>
  <si>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</si>
  <si>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</si>
  <si>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</si>
  <si>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</si>
  <si>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</si>
  <si>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</si>
  <si>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</si>
  <si>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</si>
  <si>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</si>
  <si>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</si>
  <si>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</si>
  <si>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</si>
  <si>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</si>
  <si>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</si>
  <si>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</si>
  <si>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</si>
  <si>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</si>
  <si>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</si>
  <si>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</si>
  <si>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</si>
  <si>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</si>
  <si>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</si>
  <si>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</si>
  <si>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</si>
  <si>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</si>
  <si>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</si>
  <si>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</si>
  <si>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</si>
  <si>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</si>
  <si>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</si>
  <si>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</si>
  <si>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</si>
  <si>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</si>
  <si>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</si>
  <si>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</si>
  <si>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</si>
  <si>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</si>
  <si>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</si>
  <si>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</si>
  <si>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</si>
  <si>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</si>
  <si>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</si>
  <si>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</si>
  <si>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</si>
  <si>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</si>
  <si>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</si>
  <si>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</si>
  <si>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</si>
  <si>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</si>
  <si>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</si>
  <si>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</si>
  <si>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</si>
  <si>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</si>
  <si>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</si>
  <si>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</si>
  <si>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</si>
  <si>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</si>
  <si>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</si>
  <si>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</si>
  <si>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</si>
  <si>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</si>
  <si>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</si>
  <si>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</si>
  <si>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</si>
  <si>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</si>
  <si>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</si>
  <si>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</si>
  <si>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</si>
  <si>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</si>
  <si>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</si>
  <si>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</si>
  <si>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</si>
  <si>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</si>
  <si>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</si>
  <si>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</si>
  <si>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</si>
  <si>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</si>
  <si>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</si>
  <si>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</si>
  <si>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</si>
  <si>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</si>
  <si>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</si>
  <si>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</si>
  <si>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</si>
  <si>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</si>
  <si>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</si>
  <si>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</si>
  <si>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</si>
  <si>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</si>
  <si>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</si>
  <si>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</si>
  <si>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</si>
  <si>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</si>
  <si>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</si>
  <si>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</si>
  <si>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</si>
  <si>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</si>
  <si>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</si>
  <si>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</si>
  <si>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</si>
  <si>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</si>
  <si>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</si>
  <si>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</si>
  <si>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</si>
  <si>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</si>
  <si>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</si>
  <si>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</si>
  <si>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</si>
  <si>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</si>
  <si>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</si>
  <si>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</si>
  <si>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</si>
  <si>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</si>
  <si>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</si>
  <si>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</si>
  <si>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</si>
  <si>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</si>
  <si>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</si>
  <si>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</si>
  <si>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</si>
  <si>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</si>
  <si>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</si>
  <si>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</si>
  <si>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</si>
  <si>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</si>
  <si>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</si>
  <si>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</si>
  <si>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</si>
  <si>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</si>
  <si>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</si>
  <si>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</si>
  <si>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</si>
  <si>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</si>
  <si>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</si>
  <si>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</si>
  <si>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</si>
  <si>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</si>
  <si>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</si>
  <si>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</si>
  <si>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</si>
  <si>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</si>
  <si>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</si>
  <si>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</si>
  <si>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</si>
  <si>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</si>
  <si>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</si>
  <si>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</si>
  <si>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</si>
  <si>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</si>
  <si>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</si>
  <si>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</si>
  <si>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</si>
  <si>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</si>
  <si>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</si>
  <si>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</si>
  <si>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</si>
  <si>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</si>
  <si>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</si>
  <si>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</si>
  <si>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</si>
  <si>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</si>
  <si>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</si>
  <si>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</si>
  <si>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</si>
  <si>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</si>
  <si>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</si>
  <si>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</si>
  <si>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</si>
  <si>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</si>
  <si>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</si>
  <si>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</si>
  <si>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</si>
  <si>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</si>
  <si>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</si>
  <si>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</si>
  <si>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</si>
  <si>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</si>
  <si>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</si>
  <si>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</si>
  <si>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</si>
  <si>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</si>
  <si>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</si>
  <si>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</si>
  <si>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</si>
  <si>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</si>
  <si>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</si>
  <si>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</si>
  <si>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</si>
  <si>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</si>
  <si>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</si>
  <si>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</si>
  <si>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</si>
  <si>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</si>
  <si>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</si>
  <si>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</si>
  <si>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</si>
  <si>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</si>
  <si>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</si>
  <si>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</si>
  <si>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</si>
  <si>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</si>
  <si>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</si>
  <si>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</si>
  <si>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</si>
  <si>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</si>
  <si>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</si>
  <si>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</si>
  <si>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</si>
  <si>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</si>
  <si>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</si>
  <si>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</si>
  <si>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</si>
  <si>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</si>
  <si>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</si>
  <si>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</si>
  <si>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</si>
  <si>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</si>
  <si>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</si>
  <si>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</si>
  <si>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</si>
  <si>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</si>
  <si>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</si>
  <si>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</si>
  <si>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</si>
  <si>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</si>
  <si>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</si>
  <si>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</si>
  <si>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</si>
  <si>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</si>
  <si>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</si>
  <si>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</si>
  <si>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</si>
  <si>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</si>
  <si>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</si>
  <si>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</si>
  <si>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</si>
  <si>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</si>
  <si>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</si>
  <si>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</si>
  <si>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</si>
  <si>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</si>
  <si>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</si>
  <si>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</si>
  <si>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</si>
  <si>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</si>
  <si>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</si>
  <si>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</si>
  <si>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</si>
  <si>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</si>
  <si>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</si>
  <si>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</si>
  <si>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</si>
  <si>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</si>
  <si>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</si>
  <si>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</si>
  <si>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</si>
  <si>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</si>
  <si>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</si>
  <si>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</si>
  <si>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</si>
  <si>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</si>
  <si>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</si>
  <si>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</si>
  <si>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</si>
  <si>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</si>
  <si>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</si>
  <si>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</si>
  <si>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</si>
  <si>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</si>
  <si>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</si>
  <si>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</si>
  <si>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</si>
  <si>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</si>
  <si>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</si>
  <si>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</si>
  <si>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</si>
  <si>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</si>
  <si>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</si>
  <si>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</si>
  <si>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</si>
  <si>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</si>
  <si>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</si>
  <si>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</si>
  <si>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</si>
  <si>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</si>
  <si>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</si>
  <si>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</si>
  <si>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</si>
  <si>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</si>
  <si>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</si>
  <si>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</si>
  <si>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</si>
  <si>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</si>
  <si>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</si>
  <si>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</si>
  <si>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</si>
  <si>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</si>
  <si>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</si>
  <si>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</si>
  <si>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</si>
  <si>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</si>
  <si>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</si>
  <si>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</si>
  <si>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</si>
  <si>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</si>
  <si>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</si>
  <si>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</si>
  <si>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</si>
  <si>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</si>
  <si>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</si>
  <si>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</si>
  <si>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</si>
  <si>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</si>
  <si>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</si>
  <si>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</si>
  <si>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</si>
  <si>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</si>
  <si>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</si>
  <si>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</si>
  <si>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</si>
  <si>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</si>
  <si>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</si>
  <si>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</si>
  <si>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</si>
  <si>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</si>
  <si>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</si>
  <si>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</si>
  <si>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</si>
  <si>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</si>
  <si>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</si>
  <si>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</si>
  <si>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</si>
  <si>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</si>
  <si>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</si>
  <si>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</si>
  <si>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</si>
  <si>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</si>
  <si>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</si>
  <si>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</si>
  <si>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</si>
  <si>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</si>
  <si>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</si>
  <si>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</si>
  <si>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</si>
  <si>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</si>
  <si>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</si>
  <si>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</si>
  <si>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</si>
  <si>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</si>
  <si>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</si>
  <si>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</si>
  <si>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</si>
  <si>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</si>
  <si>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</si>
  <si>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</si>
  <si>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</si>
  <si>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</si>
  <si>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</si>
  <si>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</si>
  <si>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</si>
  <si>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</si>
  <si>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</si>
  <si>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</si>
  <si>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</si>
  <si>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</si>
  <si>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</si>
  <si>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</si>
  <si>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</si>
  <si>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</si>
  <si>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</si>
  <si>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</si>
  <si>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</si>
  <si>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</si>
  <si>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</si>
  <si>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</si>
  <si>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</si>
  <si>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</si>
  <si>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</si>
  <si>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</si>
  <si>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</si>
  <si>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</si>
  <si>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</si>
  <si>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</si>
  <si>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</si>
  <si>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</si>
  <si>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</si>
  <si>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</si>
  <si>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</si>
  <si>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</si>
  <si>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</si>
  <si>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</si>
  <si>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</si>
  <si>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</si>
  <si>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</si>
  <si>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</si>
  <si>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</si>
  <si>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</si>
  <si>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</si>
  <si>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</si>
  <si>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</si>
  <si>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</si>
  <si>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</si>
  <si>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</si>
  <si>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</si>
  <si>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</si>
  <si>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</si>
  <si>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</si>
  <si>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</si>
  <si>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</si>
  <si>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</si>
  <si>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</si>
  <si>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</si>
  <si>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</si>
  <si>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</si>
  <si>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</si>
  <si>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</si>
  <si>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</si>
  <si>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</si>
  <si>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</si>
  <si>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</si>
  <si>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</si>
  <si>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</si>
  <si>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</si>
  <si>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</si>
  <si>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</si>
  <si>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</si>
  <si>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</si>
  <si>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</si>
  <si>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</si>
  <si>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</si>
  <si>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</si>
  <si>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</si>
  <si>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</si>
  <si>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</si>
  <si>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</si>
  <si>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</si>
  <si>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</si>
  <si>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</si>
  <si>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</si>
  <si>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</si>
  <si>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</si>
  <si>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</si>
  <si>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</si>
  <si>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</si>
  <si>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</si>
  <si>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</si>
  <si>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</si>
  <si>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</si>
  <si>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</si>
  <si>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</si>
  <si>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</si>
  <si>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</si>
  <si>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</si>
  <si>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</si>
  <si>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</si>
  <si>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</si>
  <si>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</si>
  <si>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</si>
  <si>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</si>
  <si>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</si>
  <si>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</si>
  <si>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</si>
  <si>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</si>
  <si>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</si>
  <si>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</si>
  <si>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</si>
  <si>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</si>
  <si>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</si>
  <si>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</si>
  <si>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</si>
  <si>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</si>
  <si>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</si>
  <si>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</si>
  <si>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</si>
  <si>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</si>
  <si>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</si>
  <si>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</si>
  <si>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</si>
  <si>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</si>
  <si>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</si>
  <si>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</si>
  <si>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</si>
  <si>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</si>
  <si>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</si>
  <si>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</si>
  <si>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</si>
  <si>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</si>
  <si>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</si>
  <si>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</si>
  <si>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</si>
  <si>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</si>
  <si>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</si>
  <si>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</si>
  <si>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</si>
  <si>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</si>
  <si>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</si>
  <si>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</si>
  <si>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</si>
  <si>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</si>
  <si>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</si>
  <si>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</si>
  <si>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</si>
  <si>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</si>
  <si>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</si>
  <si>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</si>
  <si>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</si>
  <si>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</si>
  <si>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</si>
  <si>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</si>
  <si>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</si>
  <si>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</si>
  <si>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</si>
  <si>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</si>
  <si>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</si>
  <si>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</si>
  <si>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</si>
  <si>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</si>
  <si>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</si>
  <si>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</si>
  <si>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</si>
  <si>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</si>
  <si>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</si>
  <si>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</si>
  <si>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</si>
  <si>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</si>
  <si>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</si>
  <si>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</si>
  <si>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</si>
  <si>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</si>
  <si>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</si>
  <si>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</si>
  <si>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</si>
  <si>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</si>
  <si>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</si>
  <si>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</si>
  <si>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</si>
  <si>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</si>
  <si>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</si>
  <si>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</si>
  <si>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</si>
  <si>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</si>
  <si>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</si>
  <si>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</si>
  <si>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</si>
  <si>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</si>
  <si>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</si>
  <si>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</si>
  <si>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</si>
  <si>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</si>
  <si>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</si>
  <si>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</si>
  <si>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</si>
  <si>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</si>
  <si>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</si>
  <si>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</si>
  <si>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</si>
  <si>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</si>
  <si>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</si>
  <si>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</si>
  <si>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</si>
  <si>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</si>
  <si>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</si>
  <si>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</si>
  <si>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</si>
  <si>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</si>
  <si>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</si>
  <si>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</si>
  <si>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</si>
  <si>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</si>
  <si>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</si>
  <si>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</si>
  <si>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</si>
  <si>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</si>
  <si>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</si>
  <si>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</si>
  <si>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</si>
  <si>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</si>
  <si>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</si>
  <si>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</si>
  <si>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</si>
  <si>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</si>
  <si>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</si>
  <si>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</si>
  <si>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</si>
  <si>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</si>
  <si>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</si>
  <si>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</si>
  <si>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</si>
  <si>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</si>
  <si>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</si>
  <si>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</si>
  <si>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</si>
  <si>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</si>
  <si>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</si>
  <si>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</si>
  <si>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</si>
  <si>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</si>
  <si>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</si>
  <si>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</si>
  <si>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</si>
  <si>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</si>
  <si>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</si>
  <si>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</si>
  <si>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</si>
  <si>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</si>
  <si>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</si>
  <si>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</si>
  <si>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</si>
  <si>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</si>
  <si>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</si>
  <si>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</si>
  <si>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</si>
  <si>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</si>
  <si>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</si>
  <si>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</si>
  <si>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</si>
  <si>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</si>
  <si>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</si>
  <si>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</si>
  <si>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</si>
  <si>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</si>
  <si>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</si>
  <si>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</si>
  <si>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</si>
  <si>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</si>
  <si>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19</t>
    </r>
    <r>
      <rPr>
        <vertAlign val="superscript"/>
        <sz val="14"/>
        <rFont val="Arial"/>
        <family val="2"/>
      </rPr>
      <t>(2)</t>
    </r>
  </si>
  <si>
    <t>1m BA + 80bps</t>
  </si>
  <si>
    <t>CA06368DFN99</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</si>
  <si>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</si>
  <si>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</si>
  <si>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</si>
  <si>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</si>
  <si>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</si>
  <si>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</si>
  <si>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</si>
  <si>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</si>
  <si>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</si>
  <si>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</si>
  <si>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</si>
  <si>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</si>
  <si>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</si>
  <si>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</si>
  <si>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</si>
  <si>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</si>
  <si>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</si>
  <si>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</si>
  <si>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</si>
  <si>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</si>
  <si>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</si>
  <si>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</si>
  <si>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</si>
  <si>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</si>
  <si>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19</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</si>
  <si>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</si>
  <si>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</si>
  <si>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</si>
  <si>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</si>
  <si>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</si>
  <si>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</si>
  <si>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</si>
  <si>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</si>
  <si>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</si>
  <si>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</si>
  <si>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</si>
  <si>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</si>
  <si>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</si>
  <si>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</si>
  <si>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</si>
  <si>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</si>
  <si>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</si>
  <si>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</si>
  <si>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</si>
  <si>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</si>
  <si>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</si>
  <si>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</si>
  <si>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</si>
  <si>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</si>
  <si>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</si>
  <si>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</si>
  <si>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</si>
  <si>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</si>
  <si>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</si>
  <si>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</si>
  <si>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</si>
  <si>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</si>
  <si>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</si>
  <si>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</si>
  <si>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</si>
  <si>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</si>
  <si>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</si>
  <si>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</si>
  <si>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</si>
  <si>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</si>
  <si>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</si>
  <si>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</si>
  <si>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</si>
  <si>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</si>
  <si>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</si>
  <si>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</si>
  <si>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</si>
  <si>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</si>
  <si>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</si>
  <si>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</si>
  <si>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</si>
  <si>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</si>
  <si>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</si>
  <si>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</si>
  <si>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</si>
  <si>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</si>
  <si>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</si>
  <si>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</si>
  <si>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</si>
  <si>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</si>
  <si>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</si>
  <si>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</si>
  <si>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</si>
  <si>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</si>
  <si>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</si>
  <si>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</si>
  <si>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</si>
  <si>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</si>
  <si>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</si>
  <si>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</si>
  <si>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</si>
  <si>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</si>
  <si>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</si>
  <si>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</si>
  <si>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</si>
  <si>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</si>
  <si>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</si>
  <si>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</si>
  <si>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</si>
  <si>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</si>
  <si>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</si>
  <si>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</si>
  <si>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</si>
  <si>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</si>
  <si>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</si>
  <si>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</si>
  <si>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</si>
  <si>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</si>
  <si>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</si>
  <si>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</si>
  <si>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</si>
  <si>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</si>
  <si>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</si>
  <si>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</si>
  <si>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</si>
  <si>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</si>
  <si>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</si>
  <si>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</si>
  <si>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</si>
  <si>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</si>
  <si>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</si>
  <si>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</si>
  <si>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</si>
  <si>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</si>
  <si>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</si>
  <si>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</si>
  <si>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</si>
  <si>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</si>
  <si>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</si>
  <si>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</si>
  <si>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</si>
  <si>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</si>
  <si>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</si>
  <si>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</si>
  <si>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</si>
  <si>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</si>
  <si>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</si>
  <si>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</si>
  <si>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</si>
  <si>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</si>
  <si>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</si>
  <si>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</si>
  <si>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</si>
  <si>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</si>
  <si>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</si>
  <si>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</si>
  <si>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</si>
  <si>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</si>
  <si>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</si>
  <si>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</si>
  <si>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</si>
  <si>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</si>
  <si>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</si>
  <si>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</si>
  <si>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</si>
  <si>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</si>
  <si>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</si>
  <si>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</si>
  <si>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</si>
  <si>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</si>
  <si>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</si>
  <si>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</si>
  <si>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</si>
  <si>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</si>
  <si>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</si>
  <si>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</si>
  <si>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</si>
  <si>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</si>
  <si>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</si>
  <si>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</si>
  <si>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</si>
  <si>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</si>
  <si>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</si>
  <si>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</si>
  <si>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</si>
  <si>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</si>
  <si>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</si>
  <si>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</si>
  <si>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</si>
  <si>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</si>
  <si>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</si>
  <si>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</si>
  <si>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</si>
  <si>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</si>
  <si>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</si>
  <si>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</si>
  <si>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</si>
  <si>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</si>
  <si>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</si>
  <si>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</si>
  <si>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</si>
  <si>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</si>
  <si>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</si>
  <si>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</si>
  <si>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</si>
  <si>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</si>
  <si>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</si>
  <si>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</si>
  <si>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</si>
  <si>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</si>
  <si>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</si>
  <si>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</si>
  <si>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</si>
  <si>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</si>
  <si>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</si>
  <si>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</si>
  <si>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</si>
  <si>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</si>
  <si>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</si>
  <si>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</si>
  <si>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</si>
  <si>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</si>
  <si>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</si>
  <si>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</si>
  <si>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</si>
  <si>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</si>
  <si>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</si>
  <si>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</si>
  <si>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</si>
  <si>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</si>
  <si>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</si>
  <si>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</si>
  <si>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</si>
  <si>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</si>
  <si>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</si>
  <si>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</si>
  <si>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</si>
  <si>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 xml:space="preserve">Credit Score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</si>
  <si>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</si>
  <si>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</si>
  <si>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</si>
  <si>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</si>
  <si>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</si>
  <si>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</si>
  <si>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</si>
  <si>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</si>
  <si>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</si>
  <si>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</si>
  <si>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</si>
  <si>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</si>
  <si>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</si>
  <si>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</si>
  <si>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</si>
  <si>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</si>
  <si>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</si>
  <si>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</si>
  <si>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</si>
  <si>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</si>
  <si>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</si>
  <si>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</si>
  <si>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</si>
  <si>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</si>
  <si>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</si>
  <si>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</si>
  <si>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</si>
  <si>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</si>
  <si>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</si>
  <si>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</si>
  <si>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</si>
  <si>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</si>
  <si>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</si>
  <si>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</si>
  <si>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</si>
  <si>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</si>
  <si>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</si>
  <si>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</si>
  <si>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</si>
  <si>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</si>
  <si>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</si>
  <si>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</si>
  <si>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</si>
  <si>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</si>
  <si>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</si>
  <si>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</si>
  <si>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</si>
  <si>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</si>
  <si>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</si>
  <si>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</si>
  <si>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</si>
  <si>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</si>
  <si>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</si>
  <si>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</si>
  <si>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</si>
  <si>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</si>
  <si>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</si>
  <si>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</si>
  <si>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</si>
  <si>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</si>
  <si>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</si>
  <si>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</si>
  <si>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</si>
  <si>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</si>
  <si>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</si>
  <si>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</si>
  <si>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</si>
  <si>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</si>
  <si>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</si>
  <si>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</si>
  <si>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</si>
  <si>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</si>
  <si>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</si>
  <si>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</si>
  <si>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</si>
  <si>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</si>
  <si>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</si>
  <si>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</si>
  <si>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</si>
  <si>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</si>
  <si>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</si>
  <si>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</si>
  <si>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</si>
  <si>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</si>
  <si>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</si>
  <si>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</si>
  <si>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</si>
  <si>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</si>
  <si>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</si>
  <si>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</si>
  <si>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</si>
  <si>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</si>
  <si>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</si>
  <si>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</si>
  <si>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</si>
  <si>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</si>
  <si>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</si>
  <si>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</si>
  <si>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</si>
  <si>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</si>
  <si>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</si>
  <si>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</si>
  <si>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Credit Scores</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</si>
  <si>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</si>
  <si>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</si>
  <si>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</si>
  <si>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</si>
  <si>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</si>
  <si>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</si>
  <si>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</si>
  <si>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</si>
  <si>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</si>
  <si>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</si>
  <si>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</si>
  <si>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</si>
  <si>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</si>
  <si>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</si>
  <si>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</si>
  <si>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</si>
  <si>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</si>
  <si>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</si>
  <si>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</si>
  <si>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</si>
  <si>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</si>
  <si>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</si>
  <si>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</si>
  <si>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</si>
  <si>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</si>
  <si>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</si>
  <si>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</si>
  <si>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</si>
  <si>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</si>
  <si>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</si>
  <si>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</si>
  <si>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</si>
  <si>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</si>
  <si>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</si>
  <si>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</si>
  <si>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</si>
  <si>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</si>
  <si>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</si>
  <si>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</si>
  <si>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CB Series 24</t>
  </si>
  <si>
    <t>XS2351089508</t>
  </si>
  <si>
    <r>
      <t>3m GBP LIBOR + 0.280%</t>
    </r>
    <r>
      <rPr>
        <vertAlign val="superscript"/>
        <sz val="14"/>
        <rFont val="Arial"/>
        <family val="2"/>
      </rPr>
      <t>(4)</t>
    </r>
  </si>
  <si>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</si>
  <si>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F1+ or AA</t>
  </si>
  <si>
    <t>(3)  Per OSFI’s letter dated May 23, 2019, the OSFI Covered Bond Ratio refers to total assets pledged for covered bonds issued to the market relative to total on-balance sheet assets. Total on-balance sheet assets as at July 31, 2021.</t>
  </si>
  <si>
    <t>(1) Present value of expected future cash flows of Loans using current market interest rates offered to BMO clients. The effective weighted average rate used for discounting is 2.31%.</t>
  </si>
  <si>
    <r>
      <rPr>
        <vertAlign val="superscript"/>
        <sz val="12"/>
        <rFont val="Arial"/>
        <family val="2"/>
      </rPr>
      <t>(1)</t>
    </r>
    <r>
      <rPr>
        <sz val="12"/>
        <rFont val="Arial"/>
        <family val="2"/>
      </rPr>
      <t xml:space="preserve"> Includes cash settlement of $756,404,393 to occur</t>
    </r>
    <r>
      <rPr>
        <sz val="12"/>
        <color theme="1"/>
        <rFont val="Arial"/>
        <family val="2"/>
      </rPr>
      <t xml:space="preserve"> on Sep 17, 2021.</t>
    </r>
  </si>
  <si>
    <t>Reporting Date: 15/9/2021</t>
  </si>
  <si>
    <t>Cut-off Date: 31/8/2021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</si>
</sst>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amily val="2"/>
    </font>
    <font>
      <b/>
      <i/>
      <sz val="10"/>
      <name val="Arial"/>
      <family val="2"/>
    </font>
    <font>
      <b/>
      <sz val="20"/>
      <name val="Arial"/>
      <family val="2"/>
    </font>
    <font>
      <sz val="10"/>
      <color rgb="FF000000"/>
      <name val="Arial"/>
      <family val="2"/>
    </font>
    <font>
      <u/>
      <sz val="10"/>
      <color theme="10"/>
      <name val="Arial"/>
      <family val="2"/>
    </font>
    <font>
      <sz val="12"/>
      <color theme="1"/>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168" fontId="54" fillId="9" borderId="0" xfId="4" applyNumberFormat="1" applyFont="1" applyFill="1" applyAlignment="1">
      <alignment horizontal="left"/>
    </xf>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8" fontId="54" fillId="9" borderId="0" xfId="11" applyNumberFormat="1" applyFont="1" applyFill="1" applyBorder="1" applyAlignment="1">
      <alignment horizontal="left" wrapText="1"/>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0" fontId="54" fillId="9" borderId="34" xfId="4" applyFont="1" applyFill="1" applyBorder="1" applyAlignment="1">
      <alignment horizontal="center"/>
    </xf>
    <xf numFmtId="0" fontId="54" fillId="4" borderId="34" xfId="4" applyFont="1" applyFill="1" applyBorder="1"/>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54" fillId="7" borderId="0" xfId="4" applyFont="1" applyFill="1" applyAlignment="1">
      <alignment horizontal="left"/>
    </xf>
    <xf numFmtId="0" fontId="54" fillId="7" borderId="0" xfId="4" applyFont="1" applyFill="1" applyAlignment="1">
      <alignment horizontal="center"/>
    </xf>
    <xf numFmtId="171" fontId="54" fillId="7" borderId="0" xfId="11" applyNumberFormat="1" applyFont="1" applyFill="1" applyBorder="1" applyAlignment="1">
      <alignment horizontal="left" wrapText="1"/>
    </xf>
    <xf numFmtId="172" fontId="54" fillId="7" borderId="0" xfId="4" applyNumberFormat="1" applyFont="1" applyFill="1" applyAlignment="1">
      <alignment horizontal="center" wrapText="1"/>
    </xf>
    <xf numFmtId="42" fontId="54" fillId="7" borderId="0" xfId="11" applyNumberFormat="1" applyFont="1" applyFill="1" applyAlignment="1">
      <alignment horizontal="left"/>
    </xf>
    <xf numFmtId="0" fontId="54" fillId="7" borderId="0" xfId="4" applyFont="1" applyFill="1" applyAlignment="1">
      <alignment horizontal="center" wrapText="1"/>
    </xf>
    <xf numFmtId="170" fontId="54" fillId="7" borderId="0" xfId="4" applyNumberFormat="1" applyFont="1" applyFill="1" applyAlignment="1">
      <alignment horizontal="center" wrapText="1"/>
    </xf>
    <xf numFmtId="173" fontId="54" fillId="7" borderId="0" xfId="10" applyNumberFormat="1" applyFont="1" applyFill="1" applyAlignment="1">
      <alignment horizontal="center"/>
    </xf>
    <xf numFmtId="174" fontId="54" fillId="7" borderId="0" xfId="11" applyNumberFormat="1" applyFont="1" applyFill="1" applyAlignment="1">
      <alignment horizontal="left"/>
    </xf>
    <xf numFmtId="174" fontId="54" fillId="7" borderId="0" xfId="11" applyNumberFormat="1" applyFont="1" applyFill="1" applyAlignment="1">
      <alignment horizontal="center"/>
    </xf>
    <xf numFmtId="42" fontId="54" fillId="7" borderId="0" xfId="4" applyNumberFormat="1" applyFont="1" applyFill="1" applyAlignment="1">
      <alignment horizontal="center"/>
    </xf>
    <xf numFmtId="0" fontId="0" fillId="7" borderId="0" xfId="0" applyFill="1"/>
    <xf numFmtId="43" fontId="6" fillId="7" borderId="0" xfId="9" applyFont="1" applyFill="1"/>
    <xf numFmtId="0" fontId="60" fillId="7" borderId="0" xfId="4" applyFont="1" applyFill="1" applyAlignment="1">
      <alignment horizontal="left"/>
    </xf>
    <xf numFmtId="42" fontId="54" fillId="7" borderId="33" xfId="11" applyNumberFormat="1" applyFont="1" applyFill="1" applyBorder="1" applyAlignment="1">
      <alignment horizontal="left"/>
    </xf>
    <xf numFmtId="42" fontId="54" fillId="7" borderId="0" xfId="11" applyNumberFormat="1" applyFont="1" applyFill="1" applyBorder="1" applyAlignment="1">
      <alignment horizontal="left"/>
    </xf>
    <xf numFmtId="176" fontId="54" fillId="7" borderId="0" xfId="11" applyNumberFormat="1" applyFont="1" applyFill="1" applyBorder="1" applyAlignment="1">
      <alignment horizontal="left" wrapText="1"/>
    </xf>
    <xf numFmtId="9" fontId="54" fillId="7" borderId="0" xfId="10" applyFont="1" applyFill="1" applyAlignment="1">
      <alignment horizontal="center"/>
    </xf>
    <xf numFmtId="0" fontId="54" fillId="0" borderId="0" xfId="4" applyFont="1" applyFill="1" applyAlignment="1">
      <alignment horizontal="left"/>
    </xf>
    <xf numFmtId="176" fontId="54" fillId="0" borderId="0" xfId="11" applyNumberFormat="1" applyFont="1" applyFill="1" applyBorder="1" applyAlignment="1">
      <alignment horizontal="left" wrapText="1"/>
    </xf>
    <xf numFmtId="171" fontId="54" fillId="0" borderId="0" xfId="11" applyNumberFormat="1" applyFont="1" applyFill="1" applyBorder="1" applyAlignment="1">
      <alignment horizontal="left" wrapText="1"/>
    </xf>
    <xf numFmtId="172" fontId="54" fillId="0" borderId="0" xfId="4" applyNumberFormat="1" applyFont="1" applyFill="1" applyAlignment="1">
      <alignment horizontal="center" wrapText="1"/>
    </xf>
    <xf numFmtId="42" fontId="54" fillId="0" borderId="0" xfId="11" applyNumberFormat="1" applyFont="1" applyFill="1" applyAlignment="1">
      <alignment horizontal="left"/>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9" fontId="54" fillId="0" borderId="0" xfId="10" applyFont="1" applyFill="1" applyAlignment="1">
      <alignment horizontal="center"/>
    </xf>
    <xf numFmtId="174" fontId="54" fillId="0" borderId="0" xfId="11" applyNumberFormat="1" applyFont="1" applyFill="1" applyAlignment="1">
      <alignment horizontal="left"/>
    </xf>
    <xf numFmtId="174" fontId="54" fillId="0" borderId="0" xfId="11" applyNumberFormat="1" applyFont="1" applyFill="1" applyAlignment="1">
      <alignment horizontal="center"/>
    </xf>
    <xf numFmtId="43" fontId="6" fillId="0" borderId="0" xfId="9" applyFont="1" applyFill="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9" borderId="0" xfId="4" applyFont="1" applyFill="1" applyAlignment="1">
      <alignment horizontal="left" wrapText="1"/>
    </xf>
    <xf numFmtId="0" fontId="54" fillId="0" borderId="0" xfId="4" applyFont="1" applyAlignment="1">
      <alignment horizontal="left" wrapText="1"/>
    </xf>
    <xf numFmtId="0" fontId="54" fillId="9" borderId="0" xfId="4" applyFont="1" applyFill="1" applyAlignment="1">
      <alignment horizontal="left" vertical="top"/>
    </xf>
    <xf numFmtId="0" fontId="50" fillId="4" borderId="0" xfId="4" applyFont="1" applyFill="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165" fontId="53" fillId="9" borderId="34" xfId="10" applyNumberFormat="1" applyFont="1" applyFill="1" applyBorder="1" applyAlignment="1">
      <alignment horizontal="center" vertical="center"/>
    </xf>
    <xf numFmtId="0" fontId="55" fillId="9" borderId="0" xfId="4" applyFont="1" applyFill="1" applyAlignment="1">
      <alignment horizontal="left" vertical="top" wrapText="1"/>
    </xf>
    <xf numFmtId="165" fontId="53" fillId="0" borderId="34" xfId="10" applyNumberFormat="1" applyFont="1" applyFill="1" applyBorder="1" applyAlignment="1">
      <alignment horizontal="center" vertical="center"/>
    </xf>
    <xf numFmtId="0" fontId="0" fillId="0" borderId="0" xfId="0" applyAlignment="1">
      <alignment vertical="top" wrapText="1"/>
    </xf>
    <xf numFmtId="0" fontId="80" fillId="10" borderId="0" xfId="4" applyFont="1" applyFill="1" applyAlignment="1">
      <alignment horizontal="center" vertical="center" wrapText="1"/>
    </xf>
    <xf numFmtId="0" fontId="86"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6"/>
  <sheetViews>
    <sheetView showGridLines="0" view="pageBreakPreview" zoomScale="60" zoomScaleNormal="55" workbookViewId="0">
      <selection activeCell="O379" sqref="O379"/>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706" t="s">
        <v>2616</v>
      </c>
      <c r="B4" s="706"/>
      <c r="C4" s="706"/>
      <c r="D4" s="706"/>
      <c r="E4" s="706"/>
      <c r="F4" s="706"/>
      <c r="G4" s="706"/>
      <c r="H4" s="706"/>
      <c r="I4" s="706"/>
      <c r="J4" s="706"/>
      <c r="K4" s="706"/>
      <c r="L4" s="706"/>
      <c r="M4" s="706"/>
      <c r="N4" s="706"/>
      <c r="O4" s="706"/>
      <c r="P4" s="706"/>
      <c r="Q4" s="706"/>
    </row>
    <row r="5" spans="1:17" x14ac:dyDescent="0.3">
      <c r="A5" s="355"/>
      <c r="C5" s="355"/>
      <c r="E5" s="351"/>
    </row>
    <row r="6" spans="1:17" ht="17.399999999999999" x14ac:dyDescent="0.3">
      <c r="B6" s="356"/>
      <c r="C6" s="357"/>
      <c r="D6" s="356"/>
      <c r="E6" s="357"/>
      <c r="F6" s="356"/>
      <c r="G6" s="358" t="s">
        <v>2617</v>
      </c>
      <c r="H6" s="358"/>
      <c r="I6" s="359">
        <v>44439</v>
      </c>
      <c r="J6" s="356"/>
      <c r="K6" s="356"/>
      <c r="L6" s="356"/>
      <c r="N6" s="356"/>
      <c r="P6" s="356"/>
    </row>
    <row r="7" spans="1:17" ht="17.399999999999999" x14ac:dyDescent="0.3">
      <c r="A7" s="360"/>
      <c r="B7" s="361"/>
      <c r="C7" s="362"/>
      <c r="D7" s="361"/>
      <c r="E7" s="362"/>
      <c r="F7" s="361"/>
      <c r="G7" s="363" t="s">
        <v>2618</v>
      </c>
      <c r="H7" s="363"/>
      <c r="I7" s="664">
        <v>44454</v>
      </c>
      <c r="J7" s="361"/>
      <c r="K7" s="361"/>
      <c r="L7" s="361"/>
      <c r="M7" s="364"/>
      <c r="N7" s="361"/>
      <c r="O7" s="365"/>
      <c r="P7" s="361"/>
      <c r="Q7" s="365"/>
    </row>
    <row r="9" spans="1:17" ht="121.5" customHeight="1" x14ac:dyDescent="0.3">
      <c r="A9" s="366"/>
      <c r="B9" s="366"/>
      <c r="C9" s="366"/>
      <c r="D9" s="366"/>
      <c r="E9" s="366"/>
      <c r="F9" s="366"/>
      <c r="G9" s="366"/>
      <c r="H9" s="366"/>
      <c r="I9" s="366"/>
      <c r="J9" s="366"/>
      <c r="K9" s="366"/>
      <c r="L9" s="366"/>
      <c r="M9" s="366"/>
      <c r="N9" s="366"/>
      <c r="P9" s="366"/>
    </row>
    <row r="10" spans="1:17" x14ac:dyDescent="0.3">
      <c r="A10" s="367"/>
    </row>
    <row r="11" spans="1:17" x14ac:dyDescent="0.3">
      <c r="A11" s="367"/>
    </row>
    <row r="12" spans="1:17" x14ac:dyDescent="0.3">
      <c r="A12" s="367"/>
    </row>
    <row r="13" spans="1:17" x14ac:dyDescent="0.3">
      <c r="A13" s="367"/>
    </row>
    <row r="14" spans="1:17" ht="17.399999999999999" x14ac:dyDescent="0.3">
      <c r="A14" s="368" t="s">
        <v>2619</v>
      </c>
      <c r="B14" s="369"/>
      <c r="C14" s="370"/>
      <c r="D14" s="369"/>
      <c r="E14" s="370"/>
      <c r="F14" s="369"/>
      <c r="G14" s="370"/>
      <c r="H14" s="370"/>
      <c r="I14" s="369"/>
      <c r="J14" s="369"/>
      <c r="K14" s="369"/>
      <c r="L14" s="369"/>
      <c r="M14" s="371"/>
      <c r="N14" s="369"/>
      <c r="O14" s="371"/>
      <c r="P14" s="369"/>
      <c r="Q14" s="371"/>
    </row>
    <row r="15" spans="1:17" x14ac:dyDescent="0.3">
      <c r="B15" s="351"/>
      <c r="C15" s="372"/>
      <c r="D15" s="351"/>
      <c r="E15" s="372"/>
      <c r="F15" s="351"/>
      <c r="G15" s="372"/>
      <c r="H15" s="372"/>
      <c r="I15" s="351"/>
      <c r="J15" s="351"/>
      <c r="K15" s="351"/>
      <c r="L15" s="351"/>
      <c r="N15" s="351"/>
      <c r="P15" s="351"/>
    </row>
    <row r="16" spans="1:17" ht="34.799999999999997" x14ac:dyDescent="0.3">
      <c r="A16" s="373" t="s">
        <v>2620</v>
      </c>
      <c r="B16" s="374"/>
      <c r="C16" s="375" t="s">
        <v>2621</v>
      </c>
      <c r="D16" s="374"/>
      <c r="E16" s="707" t="s">
        <v>2622</v>
      </c>
      <c r="F16" s="707"/>
      <c r="G16" s="375" t="s">
        <v>2623</v>
      </c>
      <c r="H16" s="376"/>
      <c r="I16" s="377" t="s">
        <v>2624</v>
      </c>
      <c r="J16" s="374"/>
      <c r="K16" s="377" t="s">
        <v>2625</v>
      </c>
      <c r="L16" s="374"/>
      <c r="M16" s="377" t="s">
        <v>2626</v>
      </c>
      <c r="N16" s="374"/>
      <c r="O16" s="378" t="s">
        <v>2627</v>
      </c>
      <c r="P16" s="374"/>
      <c r="Q16" s="377"/>
    </row>
    <row r="17" spans="1:19" ht="9" customHeight="1" x14ac:dyDescent="0.3">
      <c r="A17" s="379"/>
      <c r="B17" s="708"/>
      <c r="C17" s="708"/>
      <c r="D17" s="351"/>
      <c r="E17" s="380"/>
      <c r="F17" s="351"/>
      <c r="G17" s="381"/>
      <c r="H17" s="372"/>
      <c r="I17" s="382"/>
      <c r="J17" s="351"/>
      <c r="K17" s="354"/>
      <c r="L17" s="351"/>
      <c r="M17" s="354"/>
      <c r="N17" s="351"/>
      <c r="P17" s="351"/>
    </row>
    <row r="18" spans="1:19" ht="8.25" customHeight="1" x14ac:dyDescent="0.3">
      <c r="A18" s="383"/>
      <c r="B18" s="384"/>
      <c r="C18" s="385"/>
      <c r="D18" s="385"/>
      <c r="E18" s="386"/>
      <c r="F18" s="384"/>
      <c r="G18" s="387"/>
      <c r="H18" s="388"/>
      <c r="I18" s="389"/>
      <c r="J18" s="384"/>
      <c r="K18" s="390"/>
      <c r="L18" s="384"/>
      <c r="M18" s="384"/>
      <c r="N18" s="384"/>
      <c r="O18" s="391"/>
      <c r="P18" s="384"/>
      <c r="Q18" s="392"/>
      <c r="S18" s="393"/>
    </row>
    <row r="19" spans="1:19" ht="17.399999999999999" x14ac:dyDescent="0.3">
      <c r="A19" s="383"/>
      <c r="B19" s="384"/>
      <c r="C19" s="385"/>
      <c r="D19" s="385"/>
      <c r="E19" s="386"/>
      <c r="F19" s="384"/>
      <c r="G19" s="387"/>
      <c r="H19" s="388"/>
      <c r="I19" s="389"/>
      <c r="J19" s="384"/>
      <c r="K19" s="390"/>
      <c r="L19" s="384"/>
      <c r="M19" s="384"/>
      <c r="N19" s="384"/>
      <c r="O19" s="391"/>
      <c r="P19" s="384"/>
      <c r="Q19" s="392"/>
      <c r="S19" s="393"/>
    </row>
    <row r="20" spans="1:19" ht="17.399999999999999" x14ac:dyDescent="0.3">
      <c r="A20" s="383" t="s">
        <v>2628</v>
      </c>
      <c r="B20" s="384"/>
      <c r="C20" s="385">
        <v>1000000000</v>
      </c>
      <c r="D20" s="385"/>
      <c r="E20" s="386">
        <v>1.5012799999999999</v>
      </c>
      <c r="F20" s="384"/>
      <c r="G20" s="387">
        <v>1501280000</v>
      </c>
      <c r="H20" s="388"/>
      <c r="I20" s="389">
        <v>44825</v>
      </c>
      <c r="J20" s="384"/>
      <c r="K20" s="390">
        <v>7.4999999999999997E-3</v>
      </c>
      <c r="L20" s="384"/>
      <c r="M20" s="384" t="s">
        <v>2629</v>
      </c>
      <c r="N20" s="384"/>
      <c r="O20" s="391" t="s">
        <v>2630</v>
      </c>
      <c r="P20" s="384"/>
      <c r="Q20" s="392"/>
      <c r="S20" s="393">
        <f>(I20-$I$6)/365</f>
        <v>1.0575342465753426</v>
      </c>
    </row>
    <row r="21" spans="1:19" ht="17.399999999999999" x14ac:dyDescent="0.3">
      <c r="A21" s="383" t="s">
        <v>2631</v>
      </c>
      <c r="B21" s="384"/>
      <c r="C21" s="385">
        <v>135000000</v>
      </c>
      <c r="D21" s="385"/>
      <c r="E21" s="386">
        <v>1.4870399999999999</v>
      </c>
      <c r="F21" s="384"/>
      <c r="G21" s="387">
        <v>200750400</v>
      </c>
      <c r="H21" s="388"/>
      <c r="I21" s="389">
        <v>49580</v>
      </c>
      <c r="J21" s="384"/>
      <c r="K21" s="390">
        <v>1.5970000000000002E-2</v>
      </c>
      <c r="L21" s="384"/>
      <c r="M21" s="384" t="s">
        <v>2629</v>
      </c>
      <c r="N21" s="384"/>
      <c r="O21" s="391" t="s">
        <v>2632</v>
      </c>
      <c r="P21" s="384"/>
      <c r="Q21" s="392"/>
      <c r="S21" s="393">
        <f t="shared" ref="S21:S30" si="0">(I21-$I$6)/365</f>
        <v>14.084931506849315</v>
      </c>
    </row>
    <row r="22" spans="1:19" s="678" customFormat="1" ht="17.399999999999999" hidden="1" x14ac:dyDescent="0.3">
      <c r="A22" s="667"/>
      <c r="B22" s="668"/>
      <c r="C22" s="669"/>
      <c r="D22" s="669"/>
      <c r="E22" s="670"/>
      <c r="F22" s="668"/>
      <c r="G22" s="671"/>
      <c r="H22" s="672"/>
      <c r="I22" s="673"/>
      <c r="J22" s="668"/>
      <c r="K22" s="674"/>
      <c r="L22" s="668"/>
      <c r="M22" s="668"/>
      <c r="N22" s="668"/>
      <c r="O22" s="676"/>
      <c r="P22" s="668"/>
      <c r="Q22" s="677"/>
      <c r="S22" s="679"/>
    </row>
    <row r="23" spans="1:19" ht="17.399999999999999" x14ac:dyDescent="0.3">
      <c r="A23" s="383" t="s">
        <v>2633</v>
      </c>
      <c r="B23" s="384"/>
      <c r="C23" s="385">
        <v>1750000000</v>
      </c>
      <c r="D23" s="385"/>
      <c r="E23" s="386">
        <v>1.4605999999999999</v>
      </c>
      <c r="F23" s="384"/>
      <c r="G23" s="387">
        <v>2556050000</v>
      </c>
      <c r="H23" s="388"/>
      <c r="I23" s="389">
        <v>45219</v>
      </c>
      <c r="J23" s="384"/>
      <c r="K23" s="390">
        <v>1E-3</v>
      </c>
      <c r="L23" s="384"/>
      <c r="M23" s="384" t="s">
        <v>2629</v>
      </c>
      <c r="N23" s="384"/>
      <c r="O23" s="391" t="s">
        <v>2634</v>
      </c>
      <c r="P23" s="384"/>
      <c r="Q23" s="392"/>
      <c r="S23" s="393">
        <f t="shared" si="0"/>
        <v>2.1369863013698631</v>
      </c>
    </row>
    <row r="24" spans="1:19" ht="17.399999999999999" x14ac:dyDescent="0.3">
      <c r="A24" s="383" t="s">
        <v>2635</v>
      </c>
      <c r="B24" s="384"/>
      <c r="C24" s="394">
        <v>1750000000</v>
      </c>
      <c r="D24" s="394"/>
      <c r="E24" s="386">
        <v>1.3305</v>
      </c>
      <c r="F24" s="384"/>
      <c r="G24" s="387">
        <v>2328375000</v>
      </c>
      <c r="H24" s="388"/>
      <c r="I24" s="389">
        <v>44572</v>
      </c>
      <c r="J24" s="384"/>
      <c r="K24" s="390">
        <v>2.5000000000000001E-2</v>
      </c>
      <c r="L24" s="384"/>
      <c r="M24" s="384" t="s">
        <v>2629</v>
      </c>
      <c r="N24" s="384"/>
      <c r="O24" s="395" t="s">
        <v>2636</v>
      </c>
      <c r="P24" s="384"/>
      <c r="Q24" s="392"/>
      <c r="S24" s="393">
        <f t="shared" si="0"/>
        <v>0.36438356164383562</v>
      </c>
    </row>
    <row r="25" spans="1:19" ht="17.399999999999999" x14ac:dyDescent="0.3">
      <c r="A25" s="383" t="s">
        <v>2637</v>
      </c>
      <c r="B25" s="384"/>
      <c r="C25" s="385">
        <v>1500000000</v>
      </c>
      <c r="D25" s="385"/>
      <c r="E25" s="386">
        <v>1.4769600000000001</v>
      </c>
      <c r="F25" s="384"/>
      <c r="G25" s="387">
        <v>2215440000</v>
      </c>
      <c r="H25" s="388"/>
      <c r="I25" s="389">
        <v>44952</v>
      </c>
      <c r="J25" s="384"/>
      <c r="K25" s="390">
        <v>2E-3</v>
      </c>
      <c r="L25" s="384"/>
      <c r="M25" s="384" t="s">
        <v>2629</v>
      </c>
      <c r="N25" s="384"/>
      <c r="O25" s="391" t="s">
        <v>2638</v>
      </c>
      <c r="P25" s="384"/>
      <c r="Q25" s="392"/>
      <c r="S25" s="393">
        <f t="shared" si="0"/>
        <v>1.4054794520547946</v>
      </c>
    </row>
    <row r="26" spans="1:19" ht="17.399999999999999" x14ac:dyDescent="0.3">
      <c r="A26" s="383" t="s">
        <v>2639</v>
      </c>
      <c r="B26" s="384"/>
      <c r="C26" s="396">
        <v>2000000000</v>
      </c>
      <c r="D26" s="385"/>
      <c r="E26" s="386">
        <v>1</v>
      </c>
      <c r="F26" s="384"/>
      <c r="G26" s="387">
        <v>2000000000</v>
      </c>
      <c r="H26" s="388"/>
      <c r="I26" s="389">
        <v>44958</v>
      </c>
      <c r="J26" s="384"/>
      <c r="K26" s="397" t="s">
        <v>2640</v>
      </c>
      <c r="L26" s="384"/>
      <c r="M26" s="384" t="s">
        <v>2641</v>
      </c>
      <c r="N26" s="384"/>
      <c r="O26" s="391" t="s">
        <v>2642</v>
      </c>
      <c r="P26" s="384"/>
      <c r="Q26" s="392"/>
      <c r="S26" s="393">
        <f t="shared" si="0"/>
        <v>1.4219178082191781</v>
      </c>
    </row>
    <row r="27" spans="1:19" ht="19.8" x14ac:dyDescent="0.3">
      <c r="A27" s="383" t="s">
        <v>2643</v>
      </c>
      <c r="B27" s="384"/>
      <c r="C27" s="398">
        <v>400000000</v>
      </c>
      <c r="D27" s="385"/>
      <c r="E27" s="386">
        <v>1.806</v>
      </c>
      <c r="F27" s="384"/>
      <c r="G27" s="387">
        <v>722400000</v>
      </c>
      <c r="H27" s="388"/>
      <c r="I27" s="389">
        <v>45032</v>
      </c>
      <c r="J27" s="384"/>
      <c r="K27" s="383" t="s">
        <v>3032</v>
      </c>
      <c r="L27" s="384"/>
      <c r="M27" s="384" t="s">
        <v>2641</v>
      </c>
      <c r="N27" s="384"/>
      <c r="O27" s="391" t="s">
        <v>2644</v>
      </c>
      <c r="P27" s="384"/>
      <c r="Q27" s="392"/>
      <c r="S27" s="393">
        <f t="shared" si="0"/>
        <v>1.6246575342465754</v>
      </c>
    </row>
    <row r="28" spans="1:19" ht="17.399999999999999" x14ac:dyDescent="0.3">
      <c r="A28" s="383" t="s">
        <v>2645</v>
      </c>
      <c r="B28" s="384"/>
      <c r="C28" s="385">
        <v>1250000000</v>
      </c>
      <c r="D28" s="385"/>
      <c r="E28" s="386">
        <v>1.54236</v>
      </c>
      <c r="F28" s="384"/>
      <c r="G28" s="387">
        <v>1927950000</v>
      </c>
      <c r="H28" s="388"/>
      <c r="I28" s="389">
        <v>45301</v>
      </c>
      <c r="J28" s="384"/>
      <c r="K28" s="390">
        <v>2.5000000000000001E-3</v>
      </c>
      <c r="L28" s="384"/>
      <c r="M28" s="384" t="s">
        <v>2629</v>
      </c>
      <c r="N28" s="384"/>
      <c r="O28" s="391" t="s">
        <v>2646</v>
      </c>
      <c r="P28" s="384"/>
      <c r="Q28" s="392"/>
      <c r="S28" s="393">
        <f t="shared" si="0"/>
        <v>2.3616438356164382</v>
      </c>
    </row>
    <row r="29" spans="1:19" ht="17.399999999999999" x14ac:dyDescent="0.3">
      <c r="A29" s="383" t="s">
        <v>2647</v>
      </c>
      <c r="B29" s="384"/>
      <c r="C29" s="394">
        <v>1750000000</v>
      </c>
      <c r="D29" s="385"/>
      <c r="E29" s="386">
        <v>1.3319000000000001</v>
      </c>
      <c r="F29" s="384"/>
      <c r="G29" s="387">
        <v>2330825000</v>
      </c>
      <c r="H29" s="388"/>
      <c r="I29" s="389">
        <v>44727</v>
      </c>
      <c r="J29" s="384"/>
      <c r="K29" s="390">
        <v>2.1000000000000001E-2</v>
      </c>
      <c r="L29" s="384"/>
      <c r="M29" s="384" t="s">
        <v>2629</v>
      </c>
      <c r="N29" s="395"/>
      <c r="O29" s="395" t="s">
        <v>2648</v>
      </c>
      <c r="P29" s="384"/>
      <c r="Q29" s="392"/>
      <c r="S29" s="393">
        <f t="shared" si="0"/>
        <v>0.78904109589041094</v>
      </c>
    </row>
    <row r="30" spans="1:19" ht="19.2" customHeight="1" x14ac:dyDescent="0.3">
      <c r="A30" s="383" t="s">
        <v>2649</v>
      </c>
      <c r="B30" s="384"/>
      <c r="C30" s="385">
        <v>1250000000</v>
      </c>
      <c r="D30" s="385"/>
      <c r="E30" s="386">
        <v>1.5620000000000001</v>
      </c>
      <c r="F30" s="384"/>
      <c r="G30" s="387">
        <v>1952500000</v>
      </c>
      <c r="H30" s="388"/>
      <c r="I30" s="389">
        <v>45011</v>
      </c>
      <c r="J30" s="384"/>
      <c r="K30" s="390">
        <v>1.25E-3</v>
      </c>
      <c r="L30" s="384"/>
      <c r="M30" s="384" t="s">
        <v>2629</v>
      </c>
      <c r="N30" s="395"/>
      <c r="O30" s="391" t="s">
        <v>2650</v>
      </c>
      <c r="P30" s="384"/>
      <c r="Q30" s="392"/>
      <c r="S30" s="393">
        <f t="shared" si="0"/>
        <v>1.5671232876712329</v>
      </c>
    </row>
    <row r="31" spans="1:19" s="678" customFormat="1" ht="16.2" hidden="1" customHeight="1" x14ac:dyDescent="0.3">
      <c r="A31" s="667"/>
      <c r="B31" s="668"/>
      <c r="C31" s="669"/>
      <c r="D31" s="669"/>
      <c r="E31" s="670"/>
      <c r="F31" s="668"/>
      <c r="G31" s="671"/>
      <c r="H31" s="672"/>
      <c r="I31" s="673"/>
      <c r="J31" s="668"/>
      <c r="K31" s="674"/>
      <c r="L31" s="668"/>
      <c r="M31" s="668"/>
      <c r="N31" s="675"/>
      <c r="O31" s="676"/>
      <c r="P31" s="668"/>
      <c r="Q31" s="677"/>
      <c r="S31" s="679"/>
    </row>
    <row r="32" spans="1:19" s="678" customFormat="1" ht="16.2" hidden="1" customHeight="1" thickBot="1" x14ac:dyDescent="0.35">
      <c r="A32" s="680" t="s">
        <v>2651</v>
      </c>
      <c r="B32" s="668"/>
      <c r="C32" s="669"/>
      <c r="D32" s="669"/>
      <c r="E32" s="670"/>
      <c r="F32" s="668"/>
      <c r="G32" s="681">
        <v>22010582900</v>
      </c>
      <c r="H32" s="672"/>
      <c r="I32" s="673"/>
      <c r="J32" s="668"/>
      <c r="K32" s="674"/>
      <c r="L32" s="668"/>
      <c r="M32" s="668"/>
      <c r="N32" s="675"/>
      <c r="O32" s="676"/>
      <c r="P32" s="668"/>
      <c r="Q32" s="677"/>
      <c r="S32" s="679"/>
    </row>
    <row r="33" spans="1:19" s="678" customFormat="1" ht="16.2" hidden="1" customHeight="1" thickTop="1" x14ac:dyDescent="0.3">
      <c r="A33" s="680"/>
      <c r="B33" s="668"/>
      <c r="C33" s="669"/>
      <c r="D33" s="669"/>
      <c r="E33" s="670"/>
      <c r="F33" s="668"/>
      <c r="G33" s="682"/>
      <c r="H33" s="672"/>
      <c r="I33" s="673"/>
      <c r="J33" s="668"/>
      <c r="K33" s="674"/>
      <c r="L33" s="668"/>
      <c r="M33" s="668"/>
      <c r="N33" s="675"/>
      <c r="O33" s="676"/>
      <c r="P33" s="668"/>
      <c r="Q33" s="677"/>
      <c r="S33" s="679"/>
    </row>
    <row r="34" spans="1:19" s="108" customFormat="1" ht="19.8" x14ac:dyDescent="0.3">
      <c r="A34" s="685" t="s">
        <v>2652</v>
      </c>
      <c r="B34" s="660"/>
      <c r="C34" s="686">
        <v>1500000000</v>
      </c>
      <c r="D34" s="687"/>
      <c r="E34" s="688">
        <v>1</v>
      </c>
      <c r="F34" s="660"/>
      <c r="G34" s="689">
        <v>1500000000</v>
      </c>
      <c r="H34" s="690"/>
      <c r="I34" s="691">
        <v>44466</v>
      </c>
      <c r="J34" s="660"/>
      <c r="K34" s="692" t="s">
        <v>2653</v>
      </c>
      <c r="L34" s="660"/>
      <c r="M34" s="660" t="s">
        <v>2641</v>
      </c>
      <c r="N34" s="693"/>
      <c r="O34" s="694" t="s">
        <v>2654</v>
      </c>
      <c r="P34" s="660"/>
      <c r="Q34" s="661"/>
      <c r="S34" s="695">
        <f t="shared" ref="S34:S40" si="1">(I34-$I$6)/365</f>
        <v>7.3972602739726029E-2</v>
      </c>
    </row>
    <row r="35" spans="1:19" s="108" customFormat="1" ht="19.8" x14ac:dyDescent="0.3">
      <c r="A35" s="685" t="s">
        <v>2655</v>
      </c>
      <c r="B35" s="660"/>
      <c r="C35" s="686">
        <v>1500000000</v>
      </c>
      <c r="D35" s="687"/>
      <c r="E35" s="688">
        <v>1</v>
      </c>
      <c r="F35" s="660"/>
      <c r="G35" s="689">
        <v>1500000000</v>
      </c>
      <c r="H35" s="690"/>
      <c r="I35" s="691">
        <v>45012</v>
      </c>
      <c r="J35" s="660"/>
      <c r="K35" s="692" t="s">
        <v>2656</v>
      </c>
      <c r="L35" s="660"/>
      <c r="M35" s="660" t="s">
        <v>2641</v>
      </c>
      <c r="N35" s="693"/>
      <c r="O35" s="694" t="s">
        <v>2657</v>
      </c>
      <c r="P35" s="660"/>
      <c r="Q35" s="661"/>
      <c r="S35" s="695">
        <f t="shared" si="1"/>
        <v>1.5698630136986302</v>
      </c>
    </row>
    <row r="36" spans="1:19" s="678" customFormat="1" ht="16.2" hidden="1" customHeight="1" thickBot="1" x14ac:dyDescent="0.35">
      <c r="A36" s="680" t="s">
        <v>2658</v>
      </c>
      <c r="B36" s="668"/>
      <c r="C36" s="683"/>
      <c r="D36" s="669"/>
      <c r="E36" s="670"/>
      <c r="F36" s="668"/>
      <c r="G36" s="681">
        <v>3000000000</v>
      </c>
      <c r="H36" s="672"/>
      <c r="I36" s="673"/>
      <c r="J36" s="668"/>
      <c r="K36" s="684"/>
      <c r="L36" s="668"/>
      <c r="M36" s="668"/>
      <c r="N36" s="675"/>
      <c r="O36" s="676"/>
      <c r="P36" s="668"/>
      <c r="Q36" s="677"/>
      <c r="S36" s="679"/>
    </row>
    <row r="37" spans="1:19" ht="17.399999999999999" x14ac:dyDescent="0.3">
      <c r="A37" s="383" t="s">
        <v>2659</v>
      </c>
      <c r="B37" s="384"/>
      <c r="C37" s="401">
        <v>160000000</v>
      </c>
      <c r="D37" s="385"/>
      <c r="E37" s="386">
        <v>1.4650000000000001</v>
      </c>
      <c r="F37" s="384"/>
      <c r="G37" s="400">
        <v>234400000</v>
      </c>
      <c r="H37" s="388"/>
      <c r="I37" s="389">
        <v>46119</v>
      </c>
      <c r="J37" s="384"/>
      <c r="K37" s="390">
        <v>3.5E-4</v>
      </c>
      <c r="L37" s="384"/>
      <c r="M37" s="384" t="s">
        <v>2629</v>
      </c>
      <c r="N37" s="395"/>
      <c r="O37" s="391" t="s">
        <v>2660</v>
      </c>
      <c r="P37" s="384"/>
      <c r="Q37" s="392"/>
      <c r="S37" s="393">
        <f t="shared" si="1"/>
        <v>4.602739726027397</v>
      </c>
    </row>
    <row r="38" spans="1:19" ht="17.399999999999999" x14ac:dyDescent="0.3">
      <c r="A38" s="383" t="s">
        <v>2661</v>
      </c>
      <c r="B38" s="384"/>
      <c r="C38" s="401">
        <v>325000000</v>
      </c>
      <c r="D38" s="385"/>
      <c r="E38" s="386">
        <v>1.4515</v>
      </c>
      <c r="F38" s="384"/>
      <c r="G38" s="400">
        <v>471737500</v>
      </c>
      <c r="H38" s="388"/>
      <c r="I38" s="389">
        <v>45282</v>
      </c>
      <c r="J38" s="384"/>
      <c r="K38" s="390">
        <v>9.6000000000000002E-4</v>
      </c>
      <c r="L38" s="384"/>
      <c r="M38" s="384" t="s">
        <v>2629</v>
      </c>
      <c r="N38" s="395"/>
      <c r="O38" s="391" t="s">
        <v>2662</v>
      </c>
      <c r="P38" s="384"/>
      <c r="Q38" s="392"/>
      <c r="S38" s="393">
        <f t="shared" si="1"/>
        <v>2.3095890410958906</v>
      </c>
    </row>
    <row r="39" spans="1:19" ht="18" customHeight="1" x14ac:dyDescent="0.3">
      <c r="A39" s="383" t="s">
        <v>2663</v>
      </c>
      <c r="B39" s="351"/>
      <c r="C39" s="402">
        <v>2000000000</v>
      </c>
      <c r="D39" s="351"/>
      <c r="E39" s="386">
        <v>0.86499999999999999</v>
      </c>
      <c r="F39" s="351"/>
      <c r="G39" s="400">
        <v>1730000000</v>
      </c>
      <c r="H39" s="372"/>
      <c r="I39" s="389">
        <v>45033</v>
      </c>
      <c r="J39" s="351"/>
      <c r="K39" s="397" t="s">
        <v>2664</v>
      </c>
      <c r="L39" s="351"/>
      <c r="M39" s="384" t="s">
        <v>2641</v>
      </c>
      <c r="N39" s="351"/>
      <c r="O39" s="391" t="s">
        <v>2665</v>
      </c>
      <c r="P39" s="351"/>
      <c r="S39" s="393">
        <f t="shared" si="1"/>
        <v>1.6273972602739726</v>
      </c>
    </row>
    <row r="40" spans="1:19" ht="18" customHeight="1" x14ac:dyDescent="0.3">
      <c r="A40" s="383" t="s">
        <v>3030</v>
      </c>
      <c r="B40" s="351"/>
      <c r="C40" s="385">
        <v>1250000000</v>
      </c>
      <c r="D40" s="351"/>
      <c r="E40" s="386">
        <v>1.4711000000000001</v>
      </c>
      <c r="F40" s="351"/>
      <c r="G40" s="400">
        <v>1838875000</v>
      </c>
      <c r="H40" s="372"/>
      <c r="I40" s="389">
        <v>47277</v>
      </c>
      <c r="J40" s="351"/>
      <c r="K40" s="390">
        <v>5.0000000000000001E-4</v>
      </c>
      <c r="L40" s="351"/>
      <c r="M40" s="384" t="s">
        <v>2629</v>
      </c>
      <c r="N40" s="351"/>
      <c r="O40" s="391" t="s">
        <v>3031</v>
      </c>
      <c r="P40" s="351"/>
      <c r="S40" s="393">
        <f t="shared" si="1"/>
        <v>7.7753424657534245</v>
      </c>
    </row>
    <row r="41" spans="1:19" ht="18" customHeight="1" thickBot="1" x14ac:dyDescent="0.35">
      <c r="A41" s="709" t="s">
        <v>2666</v>
      </c>
      <c r="B41" s="709"/>
      <c r="C41" s="709"/>
      <c r="D41" s="709"/>
      <c r="E41" s="709"/>
      <c r="F41" s="351"/>
      <c r="G41" s="399">
        <v>25010582900</v>
      </c>
      <c r="H41" s="372"/>
      <c r="I41" s="382"/>
      <c r="J41" s="351"/>
      <c r="K41" s="403"/>
      <c r="L41" s="351"/>
      <c r="M41" s="353"/>
      <c r="N41" s="351"/>
      <c r="P41" s="351"/>
    </row>
    <row r="42" spans="1:19" ht="16.2" customHeight="1" thickTop="1" x14ac:dyDescent="0.3">
      <c r="A42" s="709"/>
      <c r="B42" s="709"/>
      <c r="C42" s="709"/>
      <c r="D42" s="709"/>
      <c r="E42" s="709"/>
      <c r="F42" s="351"/>
      <c r="G42" s="404"/>
      <c r="H42" s="372"/>
      <c r="I42" s="382"/>
      <c r="J42" s="351"/>
      <c r="K42" s="405"/>
      <c r="L42" s="351"/>
      <c r="M42" s="353"/>
      <c r="N42" s="351"/>
      <c r="P42" s="351"/>
    </row>
    <row r="43" spans="1:19" ht="17.399999999999999" x14ac:dyDescent="0.3">
      <c r="B43" s="643"/>
      <c r="C43" s="643"/>
      <c r="D43" s="351"/>
      <c r="E43" s="380"/>
      <c r="F43" s="351"/>
      <c r="G43" s="406"/>
      <c r="H43" s="372"/>
      <c r="I43" s="382"/>
      <c r="J43" s="351"/>
      <c r="K43" s="405"/>
      <c r="L43" s="351"/>
      <c r="M43" s="353"/>
      <c r="N43" s="351"/>
      <c r="P43" s="351"/>
    </row>
    <row r="44" spans="1:19" ht="19.2" x14ac:dyDescent="0.3">
      <c r="A44" s="407" t="s">
        <v>2667</v>
      </c>
      <c r="B44" s="408"/>
      <c r="C44" s="408"/>
      <c r="D44" s="351"/>
      <c r="E44" s="409"/>
      <c r="F44" s="351"/>
      <c r="G44" s="410">
        <v>2.7538030802303756E-2</v>
      </c>
      <c r="H44" s="372"/>
      <c r="I44" s="407" t="s">
        <v>2668</v>
      </c>
      <c r="J44" s="407"/>
      <c r="K44" s="407"/>
      <c r="L44" s="407"/>
      <c r="M44" s="411">
        <v>5.5E-2</v>
      </c>
      <c r="N44" s="351"/>
      <c r="P44" s="351"/>
    </row>
    <row r="45" spans="1:19" ht="19.2" hidden="1" x14ac:dyDescent="0.3">
      <c r="A45" s="407" t="s">
        <v>2669</v>
      </c>
      <c r="B45" s="408"/>
      <c r="C45" s="408"/>
      <c r="D45" s="351"/>
      <c r="E45" s="409"/>
      <c r="F45" s="351"/>
      <c r="G45" s="410">
        <v>2.9959216927511752E-2</v>
      </c>
      <c r="H45" s="372"/>
      <c r="I45" s="407" t="s">
        <v>2670</v>
      </c>
      <c r="J45" s="407"/>
      <c r="K45" s="407"/>
      <c r="L45" s="407"/>
      <c r="M45" s="411">
        <v>0.1</v>
      </c>
      <c r="N45" s="351"/>
      <c r="P45" s="351"/>
    </row>
    <row r="46" spans="1:19" ht="17.399999999999999" x14ac:dyDescent="0.3">
      <c r="A46" s="710"/>
      <c r="B46" s="710"/>
      <c r="C46" s="710"/>
      <c r="D46" s="710"/>
      <c r="E46" s="710"/>
      <c r="F46" s="710"/>
      <c r="G46" s="710"/>
      <c r="H46" s="412"/>
      <c r="I46" s="412"/>
      <c r="J46" s="412"/>
      <c r="K46" s="412"/>
      <c r="L46" s="412"/>
      <c r="M46" s="412"/>
      <c r="N46" s="412"/>
      <c r="P46" s="412"/>
    </row>
    <row r="47" spans="1:19" ht="17.399999999999999" customHeight="1" x14ac:dyDescent="0.3">
      <c r="A47" s="711" t="s">
        <v>2671</v>
      </c>
      <c r="B47" s="711"/>
      <c r="C47" s="711"/>
      <c r="D47" s="711"/>
      <c r="E47" s="711"/>
      <c r="F47" s="354"/>
      <c r="G47" s="413">
        <v>23.537209772020475</v>
      </c>
      <c r="H47" s="354"/>
      <c r="I47" s="354"/>
      <c r="J47" s="354"/>
      <c r="K47" s="354"/>
      <c r="L47" s="354"/>
      <c r="M47" s="354"/>
      <c r="N47" s="354"/>
      <c r="P47" s="354"/>
    </row>
    <row r="48" spans="1:19" ht="17.399999999999999" customHeight="1" x14ac:dyDescent="0.3">
      <c r="A48" s="711" t="s">
        <v>2672</v>
      </c>
      <c r="B48" s="711"/>
      <c r="C48" s="711"/>
      <c r="D48" s="711"/>
      <c r="E48" s="711"/>
      <c r="F48" s="351"/>
      <c r="G48" s="413">
        <v>33.475967775072426</v>
      </c>
      <c r="H48" s="372"/>
      <c r="I48" s="382"/>
      <c r="J48" s="351"/>
      <c r="K48" s="405"/>
      <c r="L48" s="351"/>
      <c r="M48" s="353"/>
      <c r="N48" s="351"/>
      <c r="P48" s="351"/>
    </row>
    <row r="49" spans="1:16" ht="15" x14ac:dyDescent="0.3">
      <c r="A49" s="414"/>
      <c r="B49" s="354"/>
      <c r="C49" s="644"/>
      <c r="D49" s="354"/>
      <c r="E49" s="415"/>
      <c r="F49" s="354"/>
      <c r="G49" s="415"/>
      <c r="H49" s="354"/>
      <c r="I49" s="354"/>
      <c r="J49" s="354"/>
      <c r="K49" s="354"/>
      <c r="L49" s="354"/>
      <c r="M49" s="354"/>
      <c r="N49" s="354"/>
      <c r="P49" s="354"/>
    </row>
    <row r="50" spans="1:16" ht="17.399999999999999" x14ac:dyDescent="0.3">
      <c r="A50" s="416" t="s">
        <v>2673</v>
      </c>
      <c r="C50" s="417"/>
      <c r="E50" s="418"/>
      <c r="G50" s="417" t="s">
        <v>2674</v>
      </c>
      <c r="H50" s="419"/>
      <c r="I50" s="417" t="s">
        <v>2675</v>
      </c>
      <c r="K50" s="417" t="s">
        <v>2676</v>
      </c>
    </row>
    <row r="51" spans="1:16" ht="17.399999999999999" x14ac:dyDescent="0.3">
      <c r="A51" s="379"/>
      <c r="B51" s="420"/>
      <c r="C51" s="406"/>
      <c r="D51" s="420"/>
      <c r="E51" s="421"/>
      <c r="F51" s="420"/>
      <c r="G51" s="406"/>
      <c r="H51" s="406"/>
      <c r="I51" s="406"/>
      <c r="J51" s="420"/>
      <c r="K51" s="406"/>
    </row>
    <row r="52" spans="1:16" ht="17.399999999999999" x14ac:dyDescent="0.3">
      <c r="A52" s="379"/>
      <c r="B52" s="420"/>
      <c r="C52" s="406"/>
      <c r="D52" s="420"/>
      <c r="E52" s="421"/>
      <c r="F52" s="420"/>
      <c r="G52" s="406"/>
      <c r="H52" s="406"/>
      <c r="I52" s="406"/>
      <c r="J52" s="420"/>
      <c r="K52" s="406"/>
    </row>
    <row r="53" spans="1:16" ht="17.399999999999999" x14ac:dyDescent="0.3">
      <c r="A53" s="379" t="s">
        <v>2628</v>
      </c>
      <c r="B53" s="420"/>
      <c r="C53" s="406"/>
      <c r="D53" s="420"/>
      <c r="E53" s="421"/>
      <c r="F53" s="420"/>
      <c r="G53" s="406" t="s">
        <v>2677</v>
      </c>
      <c r="H53" s="406"/>
      <c r="I53" s="406" t="s">
        <v>2678</v>
      </c>
      <c r="J53" s="420"/>
      <c r="K53" s="406" t="s">
        <v>2678</v>
      </c>
    </row>
    <row r="54" spans="1:16" ht="17.399999999999999" x14ac:dyDescent="0.3">
      <c r="A54" s="379" t="s">
        <v>2631</v>
      </c>
      <c r="B54" s="420"/>
      <c r="C54" s="406"/>
      <c r="D54" s="420"/>
      <c r="E54" s="421"/>
      <c r="F54" s="420"/>
      <c r="G54" s="406" t="s">
        <v>2677</v>
      </c>
      <c r="H54" s="406"/>
      <c r="I54" s="406" t="s">
        <v>2678</v>
      </c>
      <c r="J54" s="420"/>
      <c r="K54" s="406" t="s">
        <v>2678</v>
      </c>
    </row>
    <row r="55" spans="1:16" ht="17.399999999999999" hidden="1" x14ac:dyDescent="0.3">
      <c r="A55" s="379"/>
      <c r="B55" s="420"/>
      <c r="C55" s="406"/>
      <c r="D55" s="420"/>
      <c r="E55" s="421"/>
      <c r="F55" s="420"/>
      <c r="G55" s="406"/>
      <c r="H55" s="406"/>
      <c r="I55" s="406"/>
      <c r="J55" s="420"/>
      <c r="K55" s="406"/>
    </row>
    <row r="56" spans="1:16" ht="17.399999999999999" x14ac:dyDescent="0.3">
      <c r="A56" s="379" t="s">
        <v>2633</v>
      </c>
      <c r="B56" s="420"/>
      <c r="C56" s="406"/>
      <c r="D56" s="420"/>
      <c r="E56" s="421"/>
      <c r="F56" s="420"/>
      <c r="G56" s="406" t="s">
        <v>2677</v>
      </c>
      <c r="H56" s="406"/>
      <c r="I56" s="406" t="s">
        <v>2678</v>
      </c>
      <c r="J56" s="420"/>
      <c r="K56" s="406" t="s">
        <v>2678</v>
      </c>
    </row>
    <row r="57" spans="1:16" ht="17.399999999999999" x14ac:dyDescent="0.3">
      <c r="A57" s="379" t="s">
        <v>2635</v>
      </c>
      <c r="B57" s="420"/>
      <c r="C57" s="406"/>
      <c r="D57" s="420"/>
      <c r="E57" s="421"/>
      <c r="F57" s="420"/>
      <c r="G57" s="406" t="s">
        <v>2677</v>
      </c>
      <c r="H57" s="406"/>
      <c r="I57" s="406" t="s">
        <v>2678</v>
      </c>
      <c r="J57" s="420"/>
      <c r="K57" s="406" t="s">
        <v>2678</v>
      </c>
    </row>
    <row r="58" spans="1:16" ht="17.399999999999999" x14ac:dyDescent="0.3">
      <c r="A58" s="379" t="s">
        <v>2637</v>
      </c>
      <c r="B58" s="420"/>
      <c r="C58" s="406"/>
      <c r="D58" s="420"/>
      <c r="E58" s="421"/>
      <c r="F58" s="420"/>
      <c r="G58" s="406" t="s">
        <v>2677</v>
      </c>
      <c r="H58" s="406"/>
      <c r="I58" s="406" t="s">
        <v>2678</v>
      </c>
      <c r="J58" s="420"/>
      <c r="K58" s="406" t="s">
        <v>2678</v>
      </c>
    </row>
    <row r="59" spans="1:16" ht="15" customHeight="1" x14ac:dyDescent="0.3">
      <c r="A59" s="379" t="s">
        <v>2639</v>
      </c>
      <c r="B59" s="420"/>
      <c r="C59" s="406"/>
      <c r="D59" s="420"/>
      <c r="E59" s="421"/>
      <c r="F59" s="420"/>
      <c r="G59" s="406" t="s">
        <v>2677</v>
      </c>
      <c r="H59" s="406"/>
      <c r="I59" s="406" t="s">
        <v>2678</v>
      </c>
      <c r="J59" s="420"/>
      <c r="K59" s="406" t="s">
        <v>2678</v>
      </c>
    </row>
    <row r="60" spans="1:16" ht="17.399999999999999" x14ac:dyDescent="0.3">
      <c r="A60" s="379" t="s">
        <v>2643</v>
      </c>
      <c r="B60" s="420"/>
      <c r="C60" s="406"/>
      <c r="D60" s="420"/>
      <c r="E60" s="421"/>
      <c r="F60" s="420"/>
      <c r="G60" s="406" t="s">
        <v>2677</v>
      </c>
      <c r="H60" s="406"/>
      <c r="I60" s="406" t="s">
        <v>2678</v>
      </c>
      <c r="J60" s="420"/>
      <c r="K60" s="406" t="s">
        <v>2678</v>
      </c>
    </row>
    <row r="61" spans="1:16" ht="17.399999999999999" x14ac:dyDescent="0.3">
      <c r="A61" s="379" t="s">
        <v>2645</v>
      </c>
      <c r="B61" s="420"/>
      <c r="C61" s="406"/>
      <c r="D61" s="420"/>
      <c r="E61" s="421"/>
      <c r="F61" s="420"/>
      <c r="G61" s="406" t="s">
        <v>2677</v>
      </c>
      <c r="H61" s="406"/>
      <c r="I61" s="406" t="s">
        <v>2678</v>
      </c>
      <c r="J61" s="420"/>
      <c r="K61" s="406" t="s">
        <v>2678</v>
      </c>
    </row>
    <row r="62" spans="1:16" ht="17.399999999999999" x14ac:dyDescent="0.3">
      <c r="A62" s="379" t="s">
        <v>2647</v>
      </c>
      <c r="B62" s="420"/>
      <c r="C62" s="406"/>
      <c r="D62" s="420"/>
      <c r="E62" s="421"/>
      <c r="F62" s="420"/>
      <c r="G62" s="406" t="s">
        <v>2677</v>
      </c>
      <c r="H62" s="406"/>
      <c r="I62" s="406" t="s">
        <v>2678</v>
      </c>
      <c r="J62" s="420"/>
      <c r="K62" s="406" t="s">
        <v>2678</v>
      </c>
    </row>
    <row r="63" spans="1:16" ht="18" customHeight="1" x14ac:dyDescent="0.3">
      <c r="A63" s="379" t="s">
        <v>2649</v>
      </c>
      <c r="B63" s="420"/>
      <c r="C63" s="406"/>
      <c r="D63" s="420"/>
      <c r="E63" s="421"/>
      <c r="F63" s="420"/>
      <c r="G63" s="406" t="s">
        <v>2677</v>
      </c>
      <c r="H63" s="406"/>
      <c r="I63" s="406" t="s">
        <v>2678</v>
      </c>
      <c r="J63" s="420"/>
      <c r="K63" s="406" t="s">
        <v>2678</v>
      </c>
    </row>
    <row r="64" spans="1:16" ht="17.399999999999999" x14ac:dyDescent="0.3">
      <c r="A64" s="379" t="s">
        <v>2679</v>
      </c>
      <c r="B64" s="420"/>
      <c r="C64" s="406"/>
      <c r="D64" s="420"/>
      <c r="E64" s="421"/>
      <c r="F64" s="420"/>
      <c r="G64" s="406" t="s">
        <v>2677</v>
      </c>
      <c r="H64" s="406"/>
      <c r="I64" s="406" t="s">
        <v>2678</v>
      </c>
      <c r="J64" s="420"/>
      <c r="K64" s="406" t="s">
        <v>2678</v>
      </c>
    </row>
    <row r="65" spans="1:17" ht="18" customHeight="1" x14ac:dyDescent="0.3">
      <c r="A65" s="379" t="s">
        <v>2680</v>
      </c>
      <c r="B65" s="420"/>
      <c r="C65" s="406"/>
      <c r="D65" s="420"/>
      <c r="E65" s="421"/>
      <c r="F65" s="420"/>
      <c r="G65" s="406" t="s">
        <v>2677</v>
      </c>
      <c r="H65" s="406"/>
      <c r="I65" s="406" t="s">
        <v>2678</v>
      </c>
      <c r="J65" s="420"/>
      <c r="K65" s="406" t="s">
        <v>2678</v>
      </c>
    </row>
    <row r="66" spans="1:17" ht="17.399999999999999" x14ac:dyDescent="0.3">
      <c r="A66" s="379" t="s">
        <v>2659</v>
      </c>
      <c r="B66" s="420"/>
      <c r="C66" s="406"/>
      <c r="D66" s="420"/>
      <c r="E66" s="421"/>
      <c r="F66" s="420"/>
      <c r="G66" s="406" t="s">
        <v>2677</v>
      </c>
      <c r="H66" s="406"/>
      <c r="I66" s="406" t="s">
        <v>2678</v>
      </c>
      <c r="J66" s="420"/>
      <c r="K66" s="406" t="s">
        <v>2678</v>
      </c>
    </row>
    <row r="67" spans="1:17" ht="17.399999999999999" x14ac:dyDescent="0.3">
      <c r="A67" s="379" t="s">
        <v>2661</v>
      </c>
      <c r="B67" s="420"/>
      <c r="C67" s="406"/>
      <c r="D67" s="420"/>
      <c r="E67" s="421"/>
      <c r="F67" s="420"/>
      <c r="G67" s="406" t="s">
        <v>2677</v>
      </c>
      <c r="H67" s="406"/>
      <c r="I67" s="406" t="s">
        <v>2678</v>
      </c>
      <c r="J67" s="420"/>
      <c r="K67" s="406" t="s">
        <v>2678</v>
      </c>
    </row>
    <row r="68" spans="1:17" ht="17.399999999999999" x14ac:dyDescent="0.3">
      <c r="A68" s="379" t="s">
        <v>2663</v>
      </c>
      <c r="B68" s="420"/>
      <c r="C68" s="406"/>
      <c r="D68" s="420"/>
      <c r="E68" s="421"/>
      <c r="F68" s="420"/>
      <c r="G68" s="406" t="s">
        <v>2677</v>
      </c>
      <c r="H68" s="406"/>
      <c r="I68" s="406" t="s">
        <v>2678</v>
      </c>
      <c r="J68" s="420"/>
      <c r="K68" s="406" t="s">
        <v>2678</v>
      </c>
    </row>
    <row r="69" spans="1:17" ht="17.399999999999999" x14ac:dyDescent="0.3">
      <c r="A69" s="379" t="s">
        <v>3030</v>
      </c>
      <c r="B69" s="420"/>
      <c r="C69" s="406"/>
      <c r="D69" s="420"/>
      <c r="E69" s="421"/>
      <c r="F69" s="420"/>
      <c r="G69" s="406" t="s">
        <v>2677</v>
      </c>
      <c r="H69" s="406"/>
      <c r="I69" s="406" t="s">
        <v>2678</v>
      </c>
      <c r="J69" s="420"/>
      <c r="K69" s="406" t="s">
        <v>2678</v>
      </c>
    </row>
    <row r="70" spans="1:17" ht="17.399999999999999" x14ac:dyDescent="0.3">
      <c r="A70" s="379"/>
      <c r="C70" s="422"/>
      <c r="E70" s="422"/>
      <c r="G70" s="423"/>
      <c r="H70" s="423"/>
    </row>
    <row r="71" spans="1:17" ht="15" customHeight="1" x14ac:dyDescent="0.3">
      <c r="A71" s="712" t="s">
        <v>2681</v>
      </c>
      <c r="B71" s="712"/>
      <c r="C71" s="712"/>
      <c r="D71" s="712"/>
      <c r="E71" s="712"/>
      <c r="F71" s="712"/>
      <c r="G71" s="712"/>
      <c r="H71" s="712"/>
      <c r="I71" s="712"/>
      <c r="J71" s="712"/>
      <c r="K71" s="712"/>
      <c r="L71" s="712"/>
      <c r="M71" s="712"/>
      <c r="N71" s="712"/>
      <c r="O71" s="712"/>
      <c r="P71" s="713"/>
      <c r="Q71" s="713"/>
    </row>
    <row r="72" spans="1:17" ht="15" customHeight="1" x14ac:dyDescent="0.3">
      <c r="A72" s="424" t="s">
        <v>2682</v>
      </c>
      <c r="B72" s="644"/>
      <c r="C72" s="644"/>
      <c r="D72" s="644"/>
      <c r="E72" s="644"/>
      <c r="F72" s="644"/>
      <c r="G72" s="644"/>
      <c r="H72" s="644"/>
      <c r="I72" s="644"/>
      <c r="J72" s="644"/>
      <c r="K72" s="644"/>
      <c r="L72" s="644"/>
      <c r="M72" s="644"/>
      <c r="N72" s="644"/>
      <c r="O72" s="644"/>
      <c r="P72" s="645"/>
      <c r="Q72" s="645"/>
    </row>
    <row r="73" spans="1:17" ht="15" customHeight="1" x14ac:dyDescent="0.3">
      <c r="A73" s="712" t="s">
        <v>3035</v>
      </c>
      <c r="B73" s="712"/>
      <c r="C73" s="712"/>
      <c r="D73" s="712"/>
      <c r="E73" s="712"/>
      <c r="F73" s="712"/>
      <c r="G73" s="712"/>
      <c r="H73" s="712"/>
      <c r="I73" s="712"/>
      <c r="J73" s="712"/>
      <c r="K73" s="712"/>
      <c r="L73" s="712"/>
      <c r="M73" s="712"/>
      <c r="N73" s="712"/>
      <c r="O73" s="712"/>
      <c r="P73" s="713"/>
      <c r="Q73" s="713"/>
    </row>
    <row r="74" spans="1:17" ht="28.2" customHeight="1" x14ac:dyDescent="0.3">
      <c r="A74" s="712" t="s">
        <v>3033</v>
      </c>
      <c r="B74" s="712"/>
      <c r="C74" s="712"/>
      <c r="D74" s="712"/>
      <c r="E74" s="712"/>
      <c r="F74" s="712"/>
      <c r="G74" s="712"/>
      <c r="H74" s="712"/>
      <c r="I74" s="712"/>
      <c r="J74" s="712"/>
      <c r="K74" s="712"/>
      <c r="L74" s="712"/>
      <c r="M74" s="712"/>
      <c r="N74" s="712"/>
      <c r="O74" s="712"/>
      <c r="P74" s="713"/>
      <c r="Q74" s="713"/>
    </row>
    <row r="75" spans="1:17" ht="14.4" customHeight="1" x14ac:dyDescent="0.3">
      <c r="C75" s="351"/>
      <c r="E75" s="422"/>
      <c r="G75" s="423"/>
      <c r="H75" s="423"/>
    </row>
    <row r="76" spans="1:17" ht="17.399999999999999" x14ac:dyDescent="0.3">
      <c r="A76" s="368" t="s">
        <v>2683</v>
      </c>
      <c r="B76" s="425"/>
      <c r="C76" s="371"/>
      <c r="D76" s="425"/>
      <c r="E76" s="426"/>
      <c r="F76" s="425"/>
      <c r="G76" s="427"/>
      <c r="H76" s="427"/>
      <c r="I76" s="425"/>
      <c r="J76" s="425"/>
      <c r="K76" s="425"/>
      <c r="L76" s="425"/>
      <c r="M76" s="371"/>
      <c r="N76" s="425"/>
      <c r="O76" s="371"/>
      <c r="P76" s="425"/>
      <c r="Q76" s="371"/>
    </row>
    <row r="77" spans="1:17" x14ac:dyDescent="0.3">
      <c r="C77" s="351"/>
      <c r="E77" s="422"/>
      <c r="G77" s="423"/>
      <c r="H77" s="423"/>
    </row>
    <row r="78" spans="1:17" ht="17.399999999999999" customHeight="1" x14ac:dyDescent="0.3">
      <c r="A78" s="714" t="s">
        <v>2684</v>
      </c>
      <c r="B78" s="714"/>
      <c r="C78" s="714"/>
      <c r="D78" s="714"/>
      <c r="E78" s="714"/>
      <c r="F78" s="714"/>
      <c r="G78" s="714"/>
      <c r="H78" s="372"/>
      <c r="I78" s="351"/>
      <c r="J78" s="351"/>
      <c r="K78" s="351"/>
      <c r="L78" s="351"/>
      <c r="N78" s="351"/>
      <c r="P78" s="351"/>
    </row>
    <row r="79" spans="1:17" ht="17.399999999999999" x14ac:dyDescent="0.3">
      <c r="A79" s="428" t="s">
        <v>2685</v>
      </c>
      <c r="B79" s="429"/>
      <c r="C79" s="430" t="s">
        <v>2686</v>
      </c>
      <c r="D79" s="429"/>
      <c r="E79" s="430"/>
      <c r="F79" s="429"/>
      <c r="G79" s="430"/>
      <c r="H79" s="431"/>
      <c r="I79" s="429"/>
      <c r="J79" s="429"/>
      <c r="K79" s="429"/>
      <c r="L79" s="429"/>
      <c r="M79" s="429"/>
      <c r="N79" s="429"/>
      <c r="P79" s="429"/>
    </row>
    <row r="80" spans="1:17" ht="17.399999999999999" customHeight="1" x14ac:dyDescent="0.3">
      <c r="A80" s="428" t="s">
        <v>2687</v>
      </c>
      <c r="B80" s="429"/>
      <c r="C80" s="705" t="s">
        <v>2688</v>
      </c>
      <c r="D80" s="705"/>
      <c r="E80" s="705"/>
      <c r="F80" s="705"/>
      <c r="G80" s="705"/>
      <c r="H80" s="431"/>
      <c r="I80" s="429"/>
      <c r="J80" s="429"/>
      <c r="K80" s="429"/>
      <c r="L80" s="429"/>
      <c r="M80" s="429"/>
      <c r="N80" s="429"/>
      <c r="P80" s="429"/>
    </row>
    <row r="81" spans="1:17" ht="17.399999999999999" x14ac:dyDescent="0.3">
      <c r="A81" s="428" t="s">
        <v>2689</v>
      </c>
      <c r="B81" s="429"/>
      <c r="C81" s="649" t="s">
        <v>2686</v>
      </c>
      <c r="D81" s="429"/>
      <c r="E81" s="649"/>
      <c r="F81" s="429"/>
      <c r="G81" s="649"/>
      <c r="H81" s="431"/>
      <c r="I81" s="429"/>
      <c r="J81" s="429"/>
      <c r="K81" s="429"/>
      <c r="L81" s="429"/>
      <c r="M81" s="429"/>
      <c r="N81" s="429"/>
      <c r="P81" s="429"/>
    </row>
    <row r="82" spans="1:17" ht="17.399999999999999" x14ac:dyDescent="0.3">
      <c r="A82" s="428" t="s">
        <v>2690</v>
      </c>
      <c r="B82" s="429"/>
      <c r="C82" s="649" t="s">
        <v>2686</v>
      </c>
      <c r="D82" s="429"/>
      <c r="E82" s="649"/>
      <c r="F82" s="429"/>
      <c r="G82" s="649"/>
      <c r="H82" s="431"/>
      <c r="I82" s="429"/>
      <c r="J82" s="429"/>
      <c r="K82" s="429"/>
      <c r="L82" s="429"/>
      <c r="M82" s="429"/>
      <c r="N82" s="429"/>
      <c r="P82" s="429"/>
    </row>
    <row r="83" spans="1:17" ht="17.399999999999999" x14ac:dyDescent="0.3">
      <c r="A83" s="428" t="s">
        <v>2691</v>
      </c>
      <c r="B83" s="429"/>
      <c r="C83" s="649" t="s">
        <v>2686</v>
      </c>
      <c r="D83" s="429"/>
      <c r="E83" s="649"/>
      <c r="F83" s="429"/>
      <c r="G83" s="649"/>
      <c r="H83" s="431"/>
      <c r="I83" s="429"/>
      <c r="J83" s="429"/>
      <c r="K83" s="429"/>
      <c r="L83" s="429"/>
      <c r="M83" s="429"/>
      <c r="N83" s="429"/>
      <c r="P83" s="429"/>
    </row>
    <row r="84" spans="1:17" ht="17.399999999999999" x14ac:dyDescent="0.3">
      <c r="A84" s="428" t="s">
        <v>2692</v>
      </c>
      <c r="B84" s="429"/>
      <c r="C84" s="428" t="s">
        <v>2693</v>
      </c>
      <c r="D84" s="429"/>
      <c r="E84" s="430"/>
      <c r="F84" s="429"/>
      <c r="G84" s="430"/>
      <c r="H84" s="431"/>
      <c r="I84" s="429"/>
      <c r="J84" s="429"/>
      <c r="K84" s="429"/>
      <c r="L84" s="429"/>
      <c r="M84" s="429"/>
      <c r="N84" s="429"/>
      <c r="P84" s="429"/>
    </row>
    <row r="85" spans="1:17" ht="17.399999999999999" x14ac:dyDescent="0.3">
      <c r="A85" s="428" t="s">
        <v>1502</v>
      </c>
      <c r="B85" s="429"/>
      <c r="C85" s="428" t="s">
        <v>2694</v>
      </c>
      <c r="D85" s="429"/>
      <c r="E85" s="430"/>
      <c r="F85" s="429"/>
      <c r="G85" s="430"/>
      <c r="H85" s="431"/>
      <c r="I85" s="429"/>
      <c r="J85" s="429"/>
      <c r="K85" s="429"/>
      <c r="L85" s="429"/>
      <c r="M85" s="429"/>
      <c r="N85" s="429"/>
      <c r="P85" s="429"/>
    </row>
    <row r="86" spans="1:17" ht="15.75" customHeight="1" x14ac:dyDescent="0.3">
      <c r="A86" s="430" t="s">
        <v>2695</v>
      </c>
      <c r="B86" s="429"/>
      <c r="C86" s="649" t="s">
        <v>2686</v>
      </c>
      <c r="D86" s="429"/>
      <c r="E86" s="649"/>
      <c r="F86" s="429"/>
      <c r="G86" s="649"/>
      <c r="H86" s="431"/>
      <c r="I86" s="429"/>
      <c r="J86" s="429"/>
      <c r="K86" s="429"/>
      <c r="L86" s="429"/>
      <c r="M86" s="429"/>
      <c r="N86" s="429"/>
      <c r="P86" s="429"/>
    </row>
    <row r="87" spans="1:17" ht="34.799999999999997" x14ac:dyDescent="0.3">
      <c r="A87" s="430" t="s">
        <v>2696</v>
      </c>
      <c r="B87" s="429"/>
      <c r="C87" s="705" t="s">
        <v>2697</v>
      </c>
      <c r="D87" s="705"/>
      <c r="E87" s="705"/>
      <c r="F87" s="429"/>
      <c r="G87" s="649"/>
      <c r="H87" s="431"/>
      <c r="I87" s="429"/>
      <c r="J87" s="429"/>
      <c r="K87" s="429"/>
      <c r="L87" s="429"/>
      <c r="M87" s="429"/>
      <c r="N87" s="429"/>
      <c r="P87" s="429"/>
    </row>
    <row r="88" spans="1:17" ht="17.399999999999999" x14ac:dyDescent="0.3">
      <c r="A88" s="428" t="s">
        <v>2698</v>
      </c>
      <c r="B88" s="429"/>
      <c r="C88" s="647" t="s">
        <v>2699</v>
      </c>
      <c r="D88" s="429"/>
      <c r="E88" s="649"/>
      <c r="F88" s="429"/>
      <c r="G88" s="649"/>
      <c r="H88" s="431"/>
      <c r="I88" s="429"/>
      <c r="J88" s="429"/>
      <c r="K88" s="429"/>
      <c r="L88" s="429"/>
      <c r="M88" s="429"/>
      <c r="N88" s="429"/>
      <c r="P88" s="429"/>
    </row>
    <row r="89" spans="1:17" ht="15" x14ac:dyDescent="0.3">
      <c r="A89" s="432" t="s">
        <v>2700</v>
      </c>
      <c r="B89" s="433"/>
      <c r="C89" s="651"/>
      <c r="D89" s="651"/>
      <c r="E89" s="651"/>
      <c r="F89" s="651"/>
      <c r="G89" s="651"/>
      <c r="H89" s="651"/>
      <c r="I89" s="651"/>
      <c r="J89" s="651"/>
      <c r="K89" s="651"/>
      <c r="L89" s="651"/>
      <c r="M89" s="651"/>
      <c r="N89" s="434"/>
      <c r="P89" s="354"/>
    </row>
    <row r="90" spans="1:17" ht="15" x14ac:dyDescent="0.3">
      <c r="A90" s="432"/>
      <c r="B90" s="433"/>
      <c r="C90" s="651"/>
      <c r="D90" s="651"/>
      <c r="E90" s="651"/>
      <c r="F90" s="651"/>
      <c r="G90" s="651"/>
      <c r="H90" s="651"/>
      <c r="I90" s="651"/>
      <c r="J90" s="651"/>
      <c r="K90" s="651"/>
      <c r="L90" s="651"/>
      <c r="M90" s="651"/>
      <c r="N90" s="434"/>
      <c r="P90" s="354"/>
    </row>
    <row r="91" spans="1:17" ht="17.399999999999999" x14ac:dyDescent="0.3">
      <c r="A91" s="435" t="s">
        <v>2701</v>
      </c>
      <c r="B91" s="434"/>
      <c r="C91" s="642"/>
      <c r="D91" s="434"/>
      <c r="E91" s="436"/>
      <c r="F91" s="434"/>
      <c r="G91" s="436"/>
      <c r="H91" s="434"/>
      <c r="I91" s="434"/>
      <c r="J91" s="434"/>
      <c r="K91" s="354"/>
      <c r="L91" s="434"/>
      <c r="M91" s="434"/>
      <c r="N91" s="434"/>
      <c r="P91" s="434"/>
    </row>
    <row r="92" spans="1:17" ht="17.399999999999999" x14ac:dyDescent="0.3">
      <c r="A92" s="428"/>
      <c r="B92" s="437"/>
      <c r="C92" s="438" t="s">
        <v>2674</v>
      </c>
      <c r="D92" s="437"/>
      <c r="E92" s="438" t="s">
        <v>2675</v>
      </c>
      <c r="F92" s="437"/>
      <c r="G92" s="438" t="s">
        <v>2676</v>
      </c>
      <c r="H92" s="433"/>
      <c r="I92" s="439"/>
      <c r="J92" s="437"/>
      <c r="K92" s="440"/>
      <c r="L92" s="437"/>
      <c r="M92" s="437"/>
      <c r="N92" s="437"/>
      <c r="O92" s="434"/>
      <c r="P92" s="437"/>
      <c r="Q92" s="434"/>
    </row>
    <row r="93" spans="1:17" ht="19.8" x14ac:dyDescent="0.3">
      <c r="A93" s="716" t="s">
        <v>2702</v>
      </c>
      <c r="B93" s="716"/>
      <c r="C93" s="419" t="s">
        <v>2703</v>
      </c>
      <c r="D93" s="441"/>
      <c r="E93" s="419" t="s">
        <v>2704</v>
      </c>
      <c r="F93" s="441"/>
      <c r="G93" s="419" t="s">
        <v>2704</v>
      </c>
      <c r="H93" s="433"/>
      <c r="I93" s="433"/>
      <c r="J93" s="441"/>
      <c r="K93" s="440"/>
      <c r="L93" s="441"/>
      <c r="M93" s="433"/>
      <c r="N93" s="441"/>
      <c r="O93" s="434"/>
      <c r="P93" s="441"/>
      <c r="Q93" s="434"/>
    </row>
    <row r="94" spans="1:17" ht="17.399999999999999" x14ac:dyDescent="0.3">
      <c r="A94" s="716" t="s">
        <v>2705</v>
      </c>
      <c r="B94" s="716"/>
      <c r="C94" s="419" t="s">
        <v>2706</v>
      </c>
      <c r="D94" s="441"/>
      <c r="E94" s="419" t="s">
        <v>2707</v>
      </c>
      <c r="F94" s="441"/>
      <c r="G94" s="419" t="s">
        <v>2708</v>
      </c>
      <c r="H94" s="433"/>
      <c r="I94" s="433"/>
      <c r="J94" s="441"/>
      <c r="K94" s="440"/>
      <c r="L94" s="441"/>
      <c r="M94" s="433"/>
      <c r="N94" s="441"/>
      <c r="O94" s="434"/>
      <c r="P94" s="441"/>
      <c r="Q94" s="434"/>
    </row>
    <row r="95" spans="1:17" ht="17.399999999999999" x14ac:dyDescent="0.3">
      <c r="A95" s="379" t="s">
        <v>2709</v>
      </c>
      <c r="C95" s="406" t="s">
        <v>2710</v>
      </c>
      <c r="E95" s="406" t="s">
        <v>2711</v>
      </c>
      <c r="G95" s="406" t="s">
        <v>2710</v>
      </c>
      <c r="I95" s="353"/>
      <c r="M95" s="353"/>
    </row>
    <row r="96" spans="1:17" ht="17.399999999999999" x14ac:dyDescent="0.3">
      <c r="A96" s="379" t="s">
        <v>2712</v>
      </c>
      <c r="C96" s="406" t="s">
        <v>2713</v>
      </c>
      <c r="E96" s="406" t="s">
        <v>2714</v>
      </c>
      <c r="G96" s="406" t="s">
        <v>2714</v>
      </c>
      <c r="I96" s="353"/>
      <c r="M96" s="353"/>
    </row>
    <row r="97" spans="1:17" ht="17.399999999999999" x14ac:dyDescent="0.3">
      <c r="A97" s="379"/>
      <c r="C97" s="406"/>
      <c r="E97" s="406"/>
      <c r="G97" s="406"/>
      <c r="I97" s="353"/>
      <c r="M97" s="353"/>
    </row>
    <row r="98" spans="1:17" ht="15.6" customHeight="1" x14ac:dyDescent="0.3">
      <c r="A98" s="717" t="s">
        <v>2715</v>
      </c>
      <c r="B98" s="717"/>
      <c r="C98" s="717"/>
      <c r="D98" s="717"/>
      <c r="E98" s="717"/>
      <c r="F98" s="717"/>
      <c r="G98" s="717"/>
      <c r="H98" s="717"/>
      <c r="I98" s="717"/>
      <c r="J98" s="717"/>
      <c r="K98" s="717"/>
      <c r="L98" s="717"/>
      <c r="M98" s="717"/>
    </row>
    <row r="99" spans="1:17" x14ac:dyDescent="0.3">
      <c r="A99" s="712"/>
      <c r="B99" s="712"/>
      <c r="C99" s="712"/>
      <c r="D99" s="712"/>
      <c r="E99" s="712"/>
      <c r="F99" s="712"/>
      <c r="G99" s="712"/>
      <c r="H99" s="712"/>
      <c r="I99" s="712"/>
      <c r="J99" s="712"/>
      <c r="K99" s="712"/>
      <c r="L99" s="712"/>
      <c r="M99" s="712"/>
      <c r="N99" s="712"/>
      <c r="O99" s="712"/>
    </row>
    <row r="100" spans="1:17" ht="17.399999999999999" x14ac:dyDescent="0.3">
      <c r="A100" s="435" t="s">
        <v>2716</v>
      </c>
      <c r="B100" s="441"/>
      <c r="C100" s="419"/>
      <c r="D100" s="441"/>
      <c r="E100" s="419"/>
      <c r="F100" s="441"/>
      <c r="G100" s="419"/>
      <c r="H100" s="442"/>
      <c r="I100" s="442"/>
      <c r="J100" s="441"/>
      <c r="K100" s="441"/>
      <c r="L100" s="441"/>
      <c r="M100" s="442"/>
      <c r="N100" s="441"/>
      <c r="O100" s="434"/>
      <c r="P100" s="441"/>
      <c r="Q100" s="434"/>
    </row>
    <row r="101" spans="1:17" ht="17.399999999999999" x14ac:dyDescent="0.3">
      <c r="A101" s="416"/>
      <c r="C101" s="406"/>
      <c r="E101" s="406"/>
      <c r="G101" s="406"/>
      <c r="I101" s="353"/>
      <c r="M101" s="353"/>
    </row>
    <row r="102" spans="1:17" ht="17.399999999999999" x14ac:dyDescent="0.3">
      <c r="A102" s="416"/>
      <c r="B102" s="437"/>
      <c r="C102" s="438" t="s">
        <v>2674</v>
      </c>
      <c r="D102" s="437"/>
      <c r="E102" s="438" t="s">
        <v>2675</v>
      </c>
      <c r="F102" s="437"/>
      <c r="G102" s="438" t="s">
        <v>2676</v>
      </c>
      <c r="H102" s="433"/>
      <c r="I102" s="439"/>
      <c r="J102" s="437"/>
      <c r="L102" s="437"/>
      <c r="M102" s="437"/>
      <c r="N102" s="437"/>
      <c r="P102" s="437"/>
    </row>
    <row r="103" spans="1:17" ht="17.399999999999999" x14ac:dyDescent="0.3">
      <c r="A103" s="649" t="s">
        <v>2697</v>
      </c>
      <c r="B103" s="441"/>
      <c r="C103" s="419" t="s">
        <v>2706</v>
      </c>
      <c r="D103" s="441"/>
      <c r="E103" s="419" t="s">
        <v>3034</v>
      </c>
      <c r="F103" s="441"/>
      <c r="G103" s="419" t="s">
        <v>2717</v>
      </c>
      <c r="H103" s="433"/>
      <c r="I103" s="433"/>
      <c r="J103" s="441"/>
      <c r="L103" s="441"/>
      <c r="M103" s="433"/>
      <c r="N103" s="441"/>
      <c r="P103" s="441"/>
    </row>
    <row r="104" spans="1:17" ht="14.4" x14ac:dyDescent="0.3">
      <c r="A104" s="718"/>
      <c r="B104" s="718"/>
      <c r="C104" s="718"/>
      <c r="D104" s="718"/>
      <c r="E104" s="718"/>
      <c r="F104" s="718"/>
      <c r="G104" s="718"/>
      <c r="H104" s="718"/>
      <c r="I104" s="718"/>
      <c r="J104" s="718"/>
      <c r="K104" s="718"/>
      <c r="L104" s="354"/>
      <c r="M104" s="354"/>
      <c r="N104" s="354"/>
      <c r="P104" s="354"/>
    </row>
    <row r="105" spans="1:17" ht="19.8" x14ac:dyDescent="0.3">
      <c r="A105" s="435" t="s">
        <v>2718</v>
      </c>
      <c r="B105" s="429"/>
      <c r="C105" s="443"/>
      <c r="D105" s="429"/>
      <c r="E105" s="443"/>
      <c r="F105" s="429"/>
      <c r="G105" s="443"/>
      <c r="H105" s="431"/>
      <c r="I105" s="429"/>
      <c r="J105" s="429"/>
      <c r="K105" s="429"/>
      <c r="L105" s="429"/>
      <c r="M105" s="429"/>
      <c r="N105" s="429"/>
      <c r="P105" s="429"/>
    </row>
    <row r="106" spans="1:17" ht="14.4" x14ac:dyDescent="0.3">
      <c r="A106" s="415"/>
      <c r="B106" s="354"/>
      <c r="C106" s="354"/>
      <c r="D106" s="354"/>
      <c r="E106" s="354"/>
      <c r="F106" s="354"/>
      <c r="G106" s="354"/>
      <c r="H106" s="354"/>
      <c r="I106" s="354"/>
      <c r="J106" s="354"/>
      <c r="K106" s="354"/>
      <c r="L106" s="354"/>
      <c r="M106" s="354"/>
      <c r="N106" s="354"/>
      <c r="P106" s="354"/>
    </row>
    <row r="107" spans="1:17" ht="17.399999999999999" x14ac:dyDescent="0.3">
      <c r="A107" s="444" t="s">
        <v>2719</v>
      </c>
      <c r="B107" s="429"/>
      <c r="C107" s="445"/>
      <c r="D107" s="429"/>
      <c r="E107" s="445"/>
      <c r="F107" s="429"/>
      <c r="G107" s="445"/>
      <c r="H107" s="446"/>
      <c r="I107" s="445"/>
      <c r="J107" s="429"/>
      <c r="K107" s="445"/>
      <c r="L107" s="429"/>
      <c r="M107" s="429"/>
      <c r="N107" s="429"/>
      <c r="O107" s="447"/>
      <c r="P107" s="429"/>
      <c r="Q107" s="447"/>
    </row>
    <row r="108" spans="1:17" x14ac:dyDescent="0.3">
      <c r="A108" s="445"/>
      <c r="B108" s="447"/>
      <c r="C108" s="445"/>
      <c r="D108" s="447"/>
      <c r="E108" s="445"/>
      <c r="F108" s="447"/>
      <c r="G108" s="445"/>
      <c r="H108" s="446"/>
      <c r="I108" s="445"/>
      <c r="J108" s="447"/>
      <c r="K108" s="445"/>
      <c r="L108" s="447"/>
      <c r="M108" s="447"/>
      <c r="N108" s="447"/>
      <c r="O108" s="447"/>
      <c r="P108" s="447"/>
      <c r="Q108" s="447"/>
    </row>
    <row r="109" spans="1:17" ht="18" customHeight="1" x14ac:dyDescent="0.3">
      <c r="A109" s="448" t="s">
        <v>2720</v>
      </c>
      <c r="B109" s="447"/>
      <c r="C109" s="445"/>
      <c r="D109" s="447"/>
      <c r="E109" s="445"/>
      <c r="F109" s="447"/>
      <c r="G109" s="445"/>
      <c r="H109" s="446"/>
      <c r="I109" s="445"/>
      <c r="J109" s="447"/>
      <c r="K109" s="445"/>
      <c r="L109" s="447"/>
      <c r="M109" s="447"/>
      <c r="N109" s="447"/>
      <c r="O109" s="447"/>
      <c r="P109" s="447"/>
      <c r="Q109" s="447"/>
    </row>
    <row r="110" spans="1:17" ht="18.75" customHeight="1" x14ac:dyDescent="0.3">
      <c r="A110" s="445"/>
      <c r="B110" s="447"/>
      <c r="C110" s="445"/>
      <c r="D110" s="447"/>
      <c r="E110" s="445"/>
      <c r="F110" s="447"/>
      <c r="G110" s="445"/>
      <c r="H110" s="446"/>
      <c r="I110" s="445"/>
      <c r="J110" s="447"/>
      <c r="K110" s="445"/>
      <c r="L110" s="447"/>
      <c r="M110" s="447"/>
      <c r="N110" s="447"/>
      <c r="O110" s="447"/>
      <c r="P110" s="447"/>
      <c r="Q110" s="447"/>
    </row>
    <row r="111" spans="1:17" ht="17.399999999999999" x14ac:dyDescent="0.3">
      <c r="A111" s="449" t="s">
        <v>2721</v>
      </c>
      <c r="B111" s="447"/>
      <c r="C111" s="448"/>
      <c r="D111" s="447"/>
      <c r="E111" s="450" t="s">
        <v>2674</v>
      </c>
      <c r="F111" s="447"/>
      <c r="G111" s="450" t="s">
        <v>2675</v>
      </c>
      <c r="H111" s="379"/>
      <c r="I111" s="450" t="s">
        <v>2676</v>
      </c>
      <c r="J111" s="447"/>
      <c r="K111" s="445"/>
      <c r="L111" s="447"/>
      <c r="M111" s="447"/>
      <c r="N111" s="447"/>
      <c r="O111" s="447"/>
      <c r="P111" s="447"/>
      <c r="Q111" s="447"/>
    </row>
    <row r="112" spans="1:17" ht="17.399999999999999" x14ac:dyDescent="0.3">
      <c r="A112" s="448" t="s">
        <v>2722</v>
      </c>
      <c r="B112" s="447"/>
      <c r="C112" s="448"/>
      <c r="D112" s="447"/>
      <c r="E112" s="451" t="s">
        <v>2723</v>
      </c>
      <c r="F112" s="447"/>
      <c r="G112" s="451" t="s">
        <v>2724</v>
      </c>
      <c r="H112" s="379"/>
      <c r="I112" s="451" t="s">
        <v>2725</v>
      </c>
      <c r="J112" s="447"/>
      <c r="K112" s="445"/>
      <c r="L112" s="447"/>
      <c r="M112" s="447"/>
      <c r="N112" s="447"/>
      <c r="O112" s="447"/>
      <c r="P112" s="447"/>
      <c r="Q112" s="447"/>
    </row>
    <row r="113" spans="1:17" ht="17.399999999999999" x14ac:dyDescent="0.3">
      <c r="A113" s="448" t="s">
        <v>2726</v>
      </c>
      <c r="B113" s="447"/>
      <c r="C113" s="448"/>
      <c r="D113" s="447"/>
      <c r="E113" s="451" t="s">
        <v>2706</v>
      </c>
      <c r="F113" s="447"/>
      <c r="G113" s="451" t="s">
        <v>2727</v>
      </c>
      <c r="H113" s="379"/>
      <c r="I113" s="451" t="s">
        <v>2728</v>
      </c>
      <c r="J113" s="447"/>
      <c r="K113" s="445"/>
      <c r="L113" s="447"/>
      <c r="M113" s="447"/>
      <c r="N113" s="447"/>
      <c r="O113" s="447"/>
      <c r="P113" s="447"/>
      <c r="Q113" s="447"/>
    </row>
    <row r="114" spans="1:17" ht="18" customHeight="1" x14ac:dyDescent="0.3">
      <c r="A114" s="448" t="s">
        <v>2729</v>
      </c>
      <c r="B114" s="447"/>
      <c r="C114" s="448"/>
      <c r="D114" s="447"/>
      <c r="E114" s="451" t="s">
        <v>2706</v>
      </c>
      <c r="F114" s="447"/>
      <c r="G114" s="451" t="s">
        <v>2730</v>
      </c>
      <c r="H114" s="379"/>
      <c r="I114" s="451" t="s">
        <v>2728</v>
      </c>
      <c r="J114" s="447"/>
      <c r="K114" s="445"/>
      <c r="L114" s="447"/>
      <c r="M114" s="447"/>
      <c r="N114" s="447"/>
      <c r="O114" s="447"/>
      <c r="P114" s="447"/>
      <c r="Q114" s="447"/>
    </row>
    <row r="115" spans="1:17" ht="17.399999999999999" x14ac:dyDescent="0.3">
      <c r="A115" s="448" t="s">
        <v>2731</v>
      </c>
      <c r="B115" s="447"/>
      <c r="C115" s="448"/>
      <c r="D115" s="447"/>
      <c r="E115" s="451" t="s">
        <v>2732</v>
      </c>
      <c r="F115" s="447"/>
      <c r="G115" s="451" t="s">
        <v>2733</v>
      </c>
      <c r="H115" s="379"/>
      <c r="I115" s="451" t="s">
        <v>2725</v>
      </c>
      <c r="J115" s="447"/>
      <c r="K115" s="445"/>
      <c r="L115" s="447"/>
      <c r="M115" s="447"/>
      <c r="N115" s="447"/>
      <c r="O115" s="447"/>
      <c r="P115" s="447"/>
      <c r="Q115" s="447"/>
    </row>
    <row r="116" spans="1:17" ht="18" customHeight="1" x14ac:dyDescent="0.3">
      <c r="A116" s="448" t="s">
        <v>2734</v>
      </c>
      <c r="B116" s="447"/>
      <c r="C116" s="448"/>
      <c r="D116" s="447"/>
      <c r="E116" s="451" t="s">
        <v>2735</v>
      </c>
      <c r="F116" s="447"/>
      <c r="G116" s="451" t="s">
        <v>2733</v>
      </c>
      <c r="H116" s="379"/>
      <c r="I116" s="451" t="s">
        <v>2736</v>
      </c>
      <c r="J116" s="447"/>
      <c r="K116" s="445"/>
      <c r="L116" s="447"/>
      <c r="M116" s="447"/>
      <c r="N116" s="447"/>
      <c r="O116" s="447"/>
      <c r="P116" s="447"/>
      <c r="Q116" s="447"/>
    </row>
    <row r="117" spans="1:17" ht="17.399999999999999" x14ac:dyDescent="0.3">
      <c r="A117" s="448" t="s">
        <v>2737</v>
      </c>
      <c r="B117" s="447"/>
      <c r="C117" s="448"/>
      <c r="D117" s="447"/>
      <c r="E117" s="451" t="s">
        <v>2735</v>
      </c>
      <c r="F117" s="447"/>
      <c r="G117" s="451" t="s">
        <v>2733</v>
      </c>
      <c r="H117" s="379"/>
      <c r="I117" s="451" t="s">
        <v>2736</v>
      </c>
      <c r="J117" s="447"/>
      <c r="K117" s="445"/>
      <c r="L117" s="447"/>
      <c r="M117" s="447"/>
      <c r="N117" s="447"/>
      <c r="O117" s="447"/>
      <c r="P117" s="447"/>
      <c r="Q117" s="447"/>
    </row>
    <row r="118" spans="1:17" ht="17.399999999999999" x14ac:dyDescent="0.3">
      <c r="A118" s="448" t="s">
        <v>2738</v>
      </c>
      <c r="B118" s="447"/>
      <c r="C118" s="448"/>
      <c r="D118" s="447"/>
      <c r="E118" s="451" t="s">
        <v>2706</v>
      </c>
      <c r="F118" s="447"/>
      <c r="G118" s="451" t="s">
        <v>2727</v>
      </c>
      <c r="H118" s="379"/>
      <c r="I118" s="452" t="s">
        <v>2714</v>
      </c>
      <c r="J118" s="447"/>
      <c r="K118" s="445"/>
      <c r="L118" s="447"/>
      <c r="M118" s="447"/>
      <c r="N118" s="447"/>
      <c r="O118" s="447"/>
      <c r="P118" s="447"/>
      <c r="Q118" s="447"/>
    </row>
    <row r="119" spans="1:17" ht="18" customHeight="1" x14ac:dyDescent="0.3">
      <c r="A119" s="448"/>
      <c r="B119" s="447"/>
      <c r="C119" s="448"/>
      <c r="D119" s="447"/>
      <c r="E119" s="451"/>
      <c r="F119" s="447"/>
      <c r="G119" s="451"/>
      <c r="H119" s="379"/>
      <c r="I119" s="452"/>
      <c r="J119" s="447"/>
      <c r="K119" s="445"/>
      <c r="L119" s="447"/>
      <c r="M119" s="447"/>
      <c r="N119" s="447"/>
      <c r="O119" s="447"/>
      <c r="P119" s="447"/>
      <c r="Q119" s="447"/>
    </row>
    <row r="120" spans="1:17" ht="17.399999999999999" customHeight="1" x14ac:dyDescent="0.3">
      <c r="A120" s="717" t="s">
        <v>2739</v>
      </c>
      <c r="B120" s="717"/>
      <c r="C120" s="717"/>
      <c r="D120" s="717"/>
      <c r="E120" s="717"/>
      <c r="F120" s="717"/>
      <c r="G120" s="717"/>
      <c r="H120" s="717"/>
      <c r="I120" s="717"/>
      <c r="J120" s="717"/>
      <c r="K120" s="717"/>
      <c r="L120" s="453"/>
      <c r="M120" s="448"/>
      <c r="N120" s="447"/>
      <c r="P120" s="354"/>
    </row>
    <row r="121" spans="1:17" ht="17.399999999999999" customHeight="1" x14ac:dyDescent="0.3">
      <c r="A121" s="719" t="s">
        <v>2740</v>
      </c>
      <c r="B121" s="719"/>
      <c r="C121" s="719"/>
      <c r="D121" s="354"/>
      <c r="E121" s="354"/>
      <c r="F121" s="354"/>
      <c r="G121" s="354"/>
      <c r="H121" s="354"/>
      <c r="I121" s="354"/>
      <c r="J121" s="354"/>
      <c r="K121" s="354"/>
      <c r="L121" s="354"/>
      <c r="M121" s="354"/>
      <c r="N121" s="354"/>
      <c r="P121" s="354"/>
    </row>
    <row r="122" spans="1:17" ht="18" customHeight="1" x14ac:dyDescent="0.3">
      <c r="A122" s="448" t="s">
        <v>2741</v>
      </c>
      <c r="B122" s="354"/>
      <c r="C122" s="448"/>
      <c r="D122" s="354"/>
      <c r="E122" s="445"/>
      <c r="F122" s="354"/>
      <c r="G122" s="445"/>
      <c r="H122" s="446"/>
      <c r="I122" s="445"/>
      <c r="J122" s="354"/>
      <c r="K122" s="354"/>
      <c r="L122" s="354"/>
      <c r="M122" s="354"/>
      <c r="N122" s="354"/>
      <c r="P122" s="354"/>
    </row>
    <row r="123" spans="1:17" x14ac:dyDescent="0.3">
      <c r="A123" s="445"/>
      <c r="B123" s="354"/>
      <c r="C123" s="445"/>
      <c r="D123" s="354"/>
      <c r="E123" s="445"/>
      <c r="F123" s="354"/>
      <c r="G123" s="445"/>
      <c r="H123" s="446"/>
      <c r="I123" s="445"/>
      <c r="J123" s="354"/>
      <c r="K123" s="354"/>
      <c r="L123" s="354"/>
      <c r="M123" s="354"/>
      <c r="N123" s="354"/>
      <c r="P123" s="354"/>
    </row>
    <row r="124" spans="1:17" ht="17.399999999999999" x14ac:dyDescent="0.3">
      <c r="A124" s="448"/>
      <c r="B124" s="354"/>
      <c r="C124" s="448"/>
      <c r="D124" s="354"/>
      <c r="E124" s="450" t="s">
        <v>2674</v>
      </c>
      <c r="F124" s="354"/>
      <c r="G124" s="450" t="s">
        <v>2675</v>
      </c>
      <c r="H124" s="454"/>
      <c r="I124" s="450" t="s">
        <v>2676</v>
      </c>
      <c r="J124" s="354"/>
      <c r="K124" s="454"/>
      <c r="L124" s="354"/>
      <c r="M124" s="354"/>
      <c r="N124" s="354"/>
      <c r="P124" s="354"/>
    </row>
    <row r="125" spans="1:17" ht="17.399999999999999" customHeight="1" x14ac:dyDescent="0.3">
      <c r="A125" s="715" t="s">
        <v>2742</v>
      </c>
      <c r="B125" s="715"/>
      <c r="C125" s="715"/>
      <c r="D125" s="715"/>
      <c r="E125" s="455" t="s">
        <v>2706</v>
      </c>
      <c r="F125" s="365"/>
      <c r="G125" s="455" t="s">
        <v>2730</v>
      </c>
      <c r="H125" s="456"/>
      <c r="I125" s="455" t="s">
        <v>2743</v>
      </c>
      <c r="J125" s="354"/>
      <c r="K125" s="454"/>
      <c r="L125" s="354"/>
      <c r="M125" s="354"/>
      <c r="N125" s="354"/>
      <c r="P125" s="354"/>
    </row>
    <row r="126" spans="1:17" x14ac:dyDescent="0.3">
      <c r="A126" s="457"/>
      <c r="B126" s="354"/>
      <c r="C126" s="458"/>
      <c r="D126" s="354"/>
      <c r="E126" s="446"/>
      <c r="F126" s="354"/>
      <c r="G126" s="446"/>
      <c r="H126" s="354"/>
      <c r="I126" s="445"/>
      <c r="J126" s="354"/>
      <c r="K126" s="354"/>
      <c r="L126" s="354"/>
      <c r="M126" s="354"/>
      <c r="N126" s="354"/>
      <c r="P126" s="354"/>
    </row>
    <row r="127" spans="1:17" ht="17.399999999999999" customHeight="1" x14ac:dyDescent="0.3">
      <c r="A127" s="715" t="s">
        <v>2744</v>
      </c>
      <c r="B127" s="715"/>
      <c r="C127" s="715"/>
      <c r="D127" s="715"/>
      <c r="E127" s="715"/>
      <c r="F127" s="715"/>
      <c r="G127" s="715"/>
      <c r="H127" s="715"/>
      <c r="I127" s="715"/>
      <c r="J127" s="715"/>
      <c r="K127" s="354"/>
      <c r="L127" s="354"/>
      <c r="M127" s="354"/>
      <c r="N127" s="354"/>
      <c r="P127" s="354"/>
    </row>
    <row r="128" spans="1:17" x14ac:dyDescent="0.3">
      <c r="A128" s="445"/>
      <c r="B128" s="354"/>
      <c r="C128" s="445"/>
      <c r="D128" s="354"/>
      <c r="E128" s="446"/>
      <c r="F128" s="354"/>
      <c r="G128" s="446"/>
      <c r="H128" s="354"/>
      <c r="I128" s="445"/>
      <c r="J128" s="354"/>
      <c r="K128" s="354"/>
      <c r="L128" s="354"/>
      <c r="M128" s="354"/>
      <c r="N128" s="354"/>
      <c r="P128" s="354"/>
    </row>
    <row r="129" spans="1:17" ht="17.399999999999999" x14ac:dyDescent="0.3">
      <c r="A129" s="445"/>
      <c r="B129" s="354"/>
      <c r="C129" s="445"/>
      <c r="D129" s="354"/>
      <c r="E129" s="450" t="s">
        <v>2674</v>
      </c>
      <c r="F129" s="354"/>
      <c r="G129" s="450" t="s">
        <v>2675</v>
      </c>
      <c r="H129" s="454"/>
      <c r="I129" s="450" t="s">
        <v>2676</v>
      </c>
      <c r="J129" s="354"/>
      <c r="K129" s="354"/>
      <c r="L129" s="354"/>
      <c r="M129" s="354"/>
      <c r="N129" s="354"/>
      <c r="P129" s="354"/>
    </row>
    <row r="130" spans="1:17" ht="17.399999999999999" customHeight="1" x14ac:dyDescent="0.3">
      <c r="A130" s="715" t="s">
        <v>2745</v>
      </c>
      <c r="B130" s="715"/>
      <c r="C130" s="715"/>
      <c r="D130" s="715"/>
      <c r="E130" s="451" t="s">
        <v>2746</v>
      </c>
      <c r="F130" s="354"/>
      <c r="G130" s="451" t="s">
        <v>2730</v>
      </c>
      <c r="H130" s="454"/>
      <c r="I130" s="451" t="s">
        <v>2747</v>
      </c>
      <c r="J130" s="354"/>
      <c r="K130" s="354"/>
      <c r="L130" s="354"/>
      <c r="M130" s="354"/>
      <c r="N130" s="354"/>
      <c r="P130" s="354"/>
    </row>
    <row r="131" spans="1:17" x14ac:dyDescent="0.3">
      <c r="A131" s="457"/>
      <c r="B131" s="354"/>
      <c r="C131" s="458"/>
      <c r="D131" s="354"/>
      <c r="E131" s="446"/>
      <c r="F131" s="354"/>
      <c r="G131" s="446"/>
      <c r="H131" s="354"/>
      <c r="I131" s="445"/>
      <c r="J131" s="354"/>
      <c r="K131" s="354"/>
      <c r="L131" s="354"/>
      <c r="M131" s="354"/>
      <c r="N131" s="354"/>
      <c r="P131" s="354"/>
    </row>
    <row r="132" spans="1:17" x14ac:dyDescent="0.3">
      <c r="A132" s="445"/>
      <c r="B132" s="354"/>
      <c r="C132" s="445"/>
      <c r="D132" s="354"/>
      <c r="E132" s="445"/>
      <c r="F132" s="354"/>
      <c r="G132" s="445"/>
      <c r="H132" s="446"/>
      <c r="I132" s="445"/>
      <c r="J132" s="354"/>
      <c r="K132" s="354"/>
      <c r="L132" s="354"/>
      <c r="M132" s="354"/>
      <c r="N132" s="354"/>
      <c r="P132" s="354"/>
    </row>
    <row r="133" spans="1:17" ht="17.399999999999999" customHeight="1" x14ac:dyDescent="0.3">
      <c r="A133" s="715" t="s">
        <v>2748</v>
      </c>
      <c r="B133" s="715"/>
      <c r="C133" s="715"/>
      <c r="D133" s="715"/>
      <c r="E133" s="715"/>
      <c r="F133" s="715"/>
      <c r="G133" s="715"/>
      <c r="H133" s="715"/>
      <c r="I133" s="715"/>
      <c r="J133" s="715"/>
      <c r="K133" s="354"/>
      <c r="L133" s="354"/>
      <c r="M133" s="354"/>
      <c r="N133" s="354"/>
      <c r="P133" s="354"/>
    </row>
    <row r="134" spans="1:17" ht="18" customHeight="1" x14ac:dyDescent="0.3">
      <c r="A134" s="459"/>
      <c r="B134" s="354"/>
      <c r="C134" s="646"/>
      <c r="D134" s="354"/>
      <c r="E134" s="646"/>
      <c r="F134" s="354"/>
      <c r="G134" s="646"/>
      <c r="H134" s="646"/>
      <c r="I134" s="646"/>
      <c r="J134" s="354"/>
      <c r="K134" s="354"/>
      <c r="L134" s="354"/>
      <c r="M134" s="354"/>
      <c r="N134" s="354"/>
      <c r="P134" s="354"/>
    </row>
    <row r="135" spans="1:17" ht="19.8" x14ac:dyDescent="0.3">
      <c r="A135" s="460"/>
      <c r="B135" s="365"/>
      <c r="C135" s="460"/>
      <c r="D135" s="365"/>
      <c r="E135" s="461" t="s">
        <v>2749</v>
      </c>
      <c r="F135" s="365"/>
      <c r="G135" s="461" t="s">
        <v>2675</v>
      </c>
      <c r="H135" s="456"/>
      <c r="I135" s="461" t="s">
        <v>2676</v>
      </c>
      <c r="J135" s="365"/>
      <c r="K135" s="365"/>
      <c r="L135" s="365"/>
      <c r="M135" s="365"/>
      <c r="N135" s="365"/>
      <c r="O135" s="365"/>
      <c r="P135" s="365"/>
      <c r="Q135" s="365"/>
    </row>
    <row r="136" spans="1:17" ht="17.399999999999999" x14ac:dyDescent="0.3">
      <c r="A136" s="448" t="s">
        <v>2750</v>
      </c>
      <c r="B136" s="354"/>
      <c r="C136" s="448"/>
      <c r="D136" s="354"/>
      <c r="E136" s="451" t="s">
        <v>2751</v>
      </c>
      <c r="F136" s="354"/>
      <c r="G136" s="451" t="s">
        <v>2730</v>
      </c>
      <c r="H136" s="454"/>
      <c r="I136" s="451" t="s">
        <v>2728</v>
      </c>
      <c r="J136" s="354"/>
      <c r="K136" s="354"/>
      <c r="L136" s="354"/>
      <c r="M136" s="354"/>
      <c r="N136" s="354"/>
      <c r="P136" s="354"/>
    </row>
    <row r="137" spans="1:17" ht="17.399999999999999" x14ac:dyDescent="0.3">
      <c r="A137" s="448" t="s">
        <v>2752</v>
      </c>
      <c r="B137" s="354"/>
      <c r="C137" s="448"/>
      <c r="D137" s="354"/>
      <c r="E137" s="451" t="s">
        <v>2751</v>
      </c>
      <c r="F137" s="354"/>
      <c r="G137" s="451" t="s">
        <v>2730</v>
      </c>
      <c r="H137" s="454"/>
      <c r="I137" s="451" t="s">
        <v>2728</v>
      </c>
      <c r="J137" s="354"/>
      <c r="K137" s="354"/>
      <c r="L137" s="354"/>
      <c r="M137" s="354"/>
      <c r="N137" s="354"/>
      <c r="P137" s="354"/>
    </row>
    <row r="138" spans="1:17" ht="17.399999999999999" x14ac:dyDescent="0.3">
      <c r="A138" s="448"/>
      <c r="B138" s="354"/>
      <c r="C138" s="448"/>
      <c r="D138" s="354"/>
      <c r="E138" s="451"/>
      <c r="F138" s="354"/>
      <c r="G138" s="451"/>
      <c r="H138" s="454"/>
      <c r="I138" s="448"/>
      <c r="J138" s="354"/>
      <c r="K138" s="354"/>
      <c r="L138" s="354"/>
      <c r="M138" s="354"/>
      <c r="N138" s="354"/>
      <c r="P138" s="354"/>
    </row>
    <row r="139" spans="1:17" ht="17.399999999999999" x14ac:dyDescent="0.3">
      <c r="A139" s="448"/>
      <c r="B139" s="354"/>
      <c r="C139" s="448"/>
      <c r="D139" s="354"/>
      <c r="E139" s="451"/>
      <c r="F139" s="354"/>
      <c r="G139" s="451"/>
      <c r="H139" s="454"/>
      <c r="I139" s="448"/>
      <c r="J139" s="354"/>
      <c r="K139" s="354"/>
      <c r="L139" s="354"/>
      <c r="M139" s="354"/>
      <c r="N139" s="354"/>
      <c r="P139" s="354"/>
    </row>
    <row r="140" spans="1:17" ht="17.399999999999999" x14ac:dyDescent="0.3">
      <c r="A140" s="448" t="s">
        <v>2753</v>
      </c>
      <c r="B140" s="354"/>
      <c r="C140" s="448"/>
      <c r="D140" s="354"/>
      <c r="E140" s="451"/>
      <c r="F140" s="354"/>
      <c r="G140" s="451"/>
      <c r="H140" s="454"/>
      <c r="I140" s="448"/>
      <c r="J140" s="354"/>
      <c r="K140" s="354"/>
      <c r="L140" s="354"/>
      <c r="M140" s="354"/>
      <c r="N140" s="354"/>
      <c r="P140" s="354"/>
    </row>
    <row r="141" spans="1:17" ht="17.399999999999999" x14ac:dyDescent="0.3">
      <c r="A141" s="448"/>
      <c r="B141" s="354"/>
      <c r="C141" s="448"/>
      <c r="D141" s="354"/>
      <c r="E141" s="451"/>
      <c r="F141" s="354"/>
      <c r="G141" s="451"/>
      <c r="H141" s="454"/>
      <c r="I141" s="448"/>
      <c r="J141" s="354"/>
      <c r="K141" s="354"/>
      <c r="L141" s="354"/>
      <c r="M141" s="354"/>
      <c r="N141" s="354"/>
      <c r="P141" s="354"/>
    </row>
    <row r="142" spans="1:17" ht="17.399999999999999" x14ac:dyDescent="0.3">
      <c r="A142" s="448"/>
      <c r="B142" s="354"/>
      <c r="C142" s="448"/>
      <c r="D142" s="354"/>
      <c r="E142" s="450" t="s">
        <v>2674</v>
      </c>
      <c r="F142" s="354"/>
      <c r="G142" s="450" t="s">
        <v>2675</v>
      </c>
      <c r="H142" s="454"/>
      <c r="I142" s="450" t="s">
        <v>2676</v>
      </c>
      <c r="J142" s="354"/>
      <c r="K142" s="354"/>
      <c r="L142" s="354"/>
      <c r="M142" s="354"/>
      <c r="N142" s="354"/>
      <c r="P142" s="354"/>
    </row>
    <row r="143" spans="1:17" ht="17.399999999999999" x14ac:dyDescent="0.3">
      <c r="A143" s="448" t="s">
        <v>2754</v>
      </c>
      <c r="B143" s="354"/>
      <c r="C143" s="448"/>
      <c r="D143" s="354"/>
      <c r="E143" s="451" t="s">
        <v>2714</v>
      </c>
      <c r="F143" s="354"/>
      <c r="G143" s="451" t="s">
        <v>2733</v>
      </c>
      <c r="H143" s="454"/>
      <c r="I143" s="451" t="s">
        <v>2714</v>
      </c>
      <c r="J143" s="354"/>
      <c r="K143" s="354"/>
      <c r="L143" s="354"/>
      <c r="M143" s="354"/>
      <c r="N143" s="354"/>
      <c r="P143" s="354"/>
    </row>
    <row r="144" spans="1:17" ht="17.399999999999999" x14ac:dyDescent="0.3">
      <c r="A144" s="448"/>
      <c r="B144" s="354"/>
      <c r="C144" s="448"/>
      <c r="D144" s="354"/>
      <c r="E144" s="451"/>
      <c r="F144" s="354"/>
      <c r="G144" s="451"/>
      <c r="H144" s="454"/>
      <c r="I144" s="451"/>
      <c r="J144" s="354"/>
      <c r="K144" s="354"/>
      <c r="L144" s="354"/>
      <c r="M144" s="354"/>
      <c r="N144" s="354"/>
      <c r="P144" s="354"/>
    </row>
    <row r="145" spans="1:17" ht="17.399999999999999" customHeight="1" x14ac:dyDescent="0.3">
      <c r="A145" s="720" t="s">
        <v>2755</v>
      </c>
      <c r="B145" s="720"/>
      <c r="C145" s="720"/>
      <c r="D145" s="720"/>
      <c r="E145" s="451" t="s">
        <v>2756</v>
      </c>
      <c r="F145" s="354"/>
      <c r="G145" s="451" t="s">
        <v>2757</v>
      </c>
      <c r="H145" s="454"/>
      <c r="I145" s="451" t="s">
        <v>2758</v>
      </c>
      <c r="J145" s="354"/>
      <c r="K145" s="354"/>
      <c r="L145" s="354"/>
      <c r="M145" s="354"/>
      <c r="N145" s="354"/>
      <c r="P145" s="354"/>
    </row>
    <row r="146" spans="1:17" ht="17.399999999999999" x14ac:dyDescent="0.3">
      <c r="A146" s="720"/>
      <c r="B146" s="720"/>
      <c r="C146" s="720"/>
      <c r="D146" s="720"/>
      <c r="E146" s="451"/>
      <c r="F146" s="354"/>
      <c r="G146" s="448"/>
      <c r="H146" s="451"/>
      <c r="I146" s="448"/>
      <c r="J146" s="354"/>
      <c r="K146" s="354"/>
      <c r="L146" s="354"/>
      <c r="M146" s="354"/>
      <c r="N146" s="354"/>
      <c r="P146" s="354"/>
    </row>
    <row r="147" spans="1:17" ht="15" customHeight="1" x14ac:dyDescent="0.3">
      <c r="A147" s="720"/>
      <c r="B147" s="720"/>
      <c r="C147" s="720"/>
      <c r="D147" s="720"/>
      <c r="E147" s="448"/>
      <c r="F147" s="354"/>
      <c r="G147" s="448"/>
      <c r="H147" s="451"/>
      <c r="I147" s="448"/>
      <c r="J147" s="354"/>
      <c r="K147" s="354"/>
      <c r="L147" s="354"/>
      <c r="M147" s="354"/>
      <c r="N147" s="354"/>
      <c r="P147" s="354"/>
    </row>
    <row r="148" spans="1:17" ht="17.399999999999999" x14ac:dyDescent="0.3">
      <c r="A148" s="462"/>
      <c r="B148" s="354"/>
      <c r="C148" s="648"/>
      <c r="D148" s="354"/>
      <c r="E148" s="448"/>
      <c r="F148" s="354"/>
      <c r="G148" s="448"/>
      <c r="H148" s="451"/>
      <c r="I148" s="448"/>
      <c r="J148" s="354"/>
      <c r="K148" s="354"/>
      <c r="L148" s="354"/>
      <c r="M148" s="354"/>
      <c r="N148" s="354"/>
      <c r="P148" s="354"/>
    </row>
    <row r="149" spans="1:17" ht="19.8" x14ac:dyDescent="0.3">
      <c r="A149" s="463" t="s">
        <v>2759</v>
      </c>
      <c r="B149" s="354"/>
      <c r="C149" s="464"/>
      <c r="D149" s="354"/>
      <c r="E149" s="451" t="s">
        <v>2760</v>
      </c>
      <c r="F149" s="354"/>
      <c r="G149" s="451" t="s">
        <v>2761</v>
      </c>
      <c r="H149" s="451"/>
      <c r="I149" s="451" t="s">
        <v>2725</v>
      </c>
      <c r="J149" s="354"/>
      <c r="K149" s="354"/>
      <c r="L149" s="354"/>
      <c r="M149" s="354"/>
      <c r="N149" s="354"/>
      <c r="P149" s="354"/>
    </row>
    <row r="150" spans="1:17" ht="17.399999999999999" x14ac:dyDescent="0.3">
      <c r="A150" s="454"/>
      <c r="B150" s="465"/>
      <c r="C150" s="454"/>
      <c r="D150" s="465"/>
      <c r="E150" s="466"/>
      <c r="F150" s="465"/>
      <c r="G150" s="467"/>
      <c r="H150" s="468"/>
      <c r="I150" s="469"/>
      <c r="J150" s="465"/>
      <c r="K150" s="465"/>
      <c r="L150" s="465"/>
      <c r="M150" s="447"/>
      <c r="N150" s="465"/>
      <c r="P150" s="465"/>
    </row>
    <row r="151" spans="1:17" ht="17.399999999999999" x14ac:dyDescent="0.3">
      <c r="A151" s="470" t="s">
        <v>2762</v>
      </c>
      <c r="B151" s="465"/>
      <c r="C151" s="454"/>
      <c r="D151" s="465"/>
      <c r="E151" s="466"/>
      <c r="F151" s="465"/>
      <c r="G151" s="467"/>
      <c r="H151" s="468"/>
      <c r="I151" s="469"/>
      <c r="J151" s="465"/>
      <c r="K151" s="465"/>
      <c r="L151" s="465"/>
      <c r="M151" s="447"/>
      <c r="N151" s="465"/>
      <c r="P151" s="465"/>
    </row>
    <row r="152" spans="1:17" ht="17.399999999999999" x14ac:dyDescent="0.3">
      <c r="A152" s="454" t="s">
        <v>2763</v>
      </c>
      <c r="B152" s="465"/>
      <c r="C152" s="466"/>
      <c r="D152" s="465"/>
      <c r="E152" s="466"/>
      <c r="F152" s="465"/>
      <c r="G152" s="467" t="s">
        <v>2764</v>
      </c>
      <c r="H152" s="468"/>
      <c r="I152" s="469"/>
      <c r="J152" s="465"/>
      <c r="K152" s="465"/>
      <c r="L152" s="465"/>
      <c r="M152" s="447"/>
      <c r="N152" s="465"/>
      <c r="P152" s="465"/>
    </row>
    <row r="153" spans="1:17" ht="17.399999999999999" x14ac:dyDescent="0.3">
      <c r="A153" s="454" t="s">
        <v>2765</v>
      </c>
      <c r="B153" s="465"/>
      <c r="C153" s="466"/>
      <c r="D153" s="465"/>
      <c r="E153" s="466"/>
      <c r="F153" s="465"/>
      <c r="G153" s="467"/>
      <c r="H153" s="468"/>
      <c r="I153" s="469"/>
      <c r="J153" s="465"/>
      <c r="K153" s="465"/>
      <c r="L153" s="465"/>
      <c r="M153" s="447"/>
      <c r="N153" s="465"/>
      <c r="P153" s="465"/>
    </row>
    <row r="154" spans="1:17" ht="18" customHeight="1" x14ac:dyDescent="0.3">
      <c r="A154" s="454" t="s">
        <v>2766</v>
      </c>
      <c r="B154" s="465"/>
      <c r="C154" s="454"/>
      <c r="D154" s="465"/>
      <c r="E154" s="466"/>
      <c r="F154" s="465"/>
      <c r="G154" s="467" t="s">
        <v>2767</v>
      </c>
      <c r="H154" s="468"/>
      <c r="I154" s="469"/>
      <c r="J154" s="465"/>
      <c r="K154" s="465"/>
      <c r="L154" s="465"/>
      <c r="M154" s="447"/>
      <c r="N154" s="465"/>
      <c r="P154" s="465"/>
    </row>
    <row r="155" spans="1:17" ht="17.399999999999999" x14ac:dyDescent="0.3">
      <c r="A155" s="454" t="s">
        <v>2768</v>
      </c>
      <c r="B155" s="465"/>
      <c r="C155" s="454"/>
      <c r="D155" s="465"/>
      <c r="E155" s="466"/>
      <c r="F155" s="465"/>
      <c r="G155" s="467" t="s">
        <v>2767</v>
      </c>
      <c r="H155" s="468"/>
      <c r="I155" s="469"/>
      <c r="J155" s="465"/>
      <c r="K155" s="465"/>
      <c r="L155" s="465"/>
      <c r="M155" s="447"/>
      <c r="N155" s="465"/>
      <c r="P155" s="465"/>
    </row>
    <row r="156" spans="1:17" ht="19.5" customHeight="1" x14ac:dyDescent="0.3">
      <c r="A156" s="447"/>
      <c r="B156" s="465"/>
      <c r="C156" s="447"/>
      <c r="D156" s="465"/>
      <c r="E156" s="471"/>
      <c r="F156" s="465"/>
      <c r="G156" s="472"/>
      <c r="H156" s="473"/>
      <c r="I156" s="465"/>
      <c r="J156" s="465"/>
      <c r="K156" s="465"/>
      <c r="L156" s="465"/>
      <c r="M156" s="447"/>
      <c r="N156" s="465"/>
      <c r="P156" s="465"/>
    </row>
    <row r="157" spans="1:17" ht="17.399999999999999" x14ac:dyDescent="0.3">
      <c r="A157" s="717" t="s">
        <v>2769</v>
      </c>
      <c r="B157" s="717"/>
      <c r="C157" s="717"/>
      <c r="D157" s="717"/>
      <c r="E157" s="717"/>
      <c r="F157" s="717"/>
      <c r="G157" s="717"/>
      <c r="H157" s="717"/>
      <c r="I157" s="717"/>
      <c r="J157" s="717"/>
      <c r="K157" s="717"/>
      <c r="L157" s="453"/>
      <c r="M157" s="448"/>
      <c r="N157" s="447"/>
      <c r="P157" s="354"/>
    </row>
    <row r="158" spans="1:17" ht="62.4" customHeight="1" x14ac:dyDescent="0.3">
      <c r="A158" s="717" t="s">
        <v>2770</v>
      </c>
      <c r="B158" s="717"/>
      <c r="C158" s="717"/>
      <c r="D158" s="717"/>
      <c r="E158" s="717"/>
      <c r="F158" s="717"/>
      <c r="G158" s="717"/>
      <c r="H158" s="717"/>
      <c r="I158" s="717"/>
      <c r="J158" s="717"/>
      <c r="K158" s="717"/>
      <c r="L158" s="717"/>
      <c r="M158" s="717"/>
      <c r="N158" s="717"/>
      <c r="O158" s="717"/>
      <c r="P158" s="651"/>
      <c r="Q158" s="651"/>
    </row>
    <row r="159" spans="1:17" ht="17.399999999999999" x14ac:dyDescent="0.3">
      <c r="A159" s="368" t="s">
        <v>2771</v>
      </c>
      <c r="B159" s="474"/>
      <c r="C159" s="475"/>
      <c r="D159" s="474"/>
      <c r="E159" s="474"/>
      <c r="F159" s="474"/>
      <c r="G159" s="476"/>
      <c r="H159" s="476"/>
      <c r="I159" s="474"/>
      <c r="J159" s="474"/>
      <c r="K159" s="474"/>
      <c r="L159" s="474"/>
      <c r="M159" s="477"/>
      <c r="N159" s="474"/>
      <c r="O159" s="477"/>
      <c r="P159" s="474"/>
      <c r="Q159" s="477"/>
    </row>
    <row r="160" spans="1:17" ht="18" x14ac:dyDescent="0.35">
      <c r="A160" s="478" t="s">
        <v>2772</v>
      </c>
      <c r="B160" s="420"/>
      <c r="C160" s="379"/>
      <c r="D160" s="420"/>
      <c r="E160" s="466"/>
      <c r="F160" s="420"/>
      <c r="G160" s="468"/>
      <c r="H160" s="468"/>
      <c r="I160" s="420"/>
      <c r="J160" s="420"/>
      <c r="K160" s="420"/>
      <c r="L160" s="420"/>
      <c r="M160" s="379"/>
      <c r="N160" s="420"/>
      <c r="P160" s="420"/>
    </row>
    <row r="161" spans="1:17" ht="19.8" x14ac:dyDescent="0.3">
      <c r="A161" s="373" t="s">
        <v>2773</v>
      </c>
      <c r="B161" s="479"/>
      <c r="C161" s="480"/>
      <c r="D161" s="479"/>
      <c r="E161" s="461" t="s">
        <v>2674</v>
      </c>
      <c r="F161" s="479"/>
      <c r="G161" s="461" t="s">
        <v>2675</v>
      </c>
      <c r="H161" s="456"/>
      <c r="I161" s="461" t="s">
        <v>2774</v>
      </c>
      <c r="J161" s="479"/>
      <c r="K161" s="461"/>
      <c r="L161" s="479"/>
      <c r="M161" s="480"/>
      <c r="N161" s="479"/>
      <c r="O161" s="365"/>
      <c r="P161" s="479"/>
      <c r="Q161" s="365"/>
    </row>
    <row r="162" spans="1:17" ht="17.399999999999999" x14ac:dyDescent="0.3">
      <c r="A162" s="416"/>
      <c r="B162" s="420"/>
      <c r="C162" s="379"/>
      <c r="D162" s="420"/>
      <c r="E162" s="481" t="s">
        <v>2706</v>
      </c>
      <c r="F162" s="420"/>
      <c r="G162" s="468" t="s">
        <v>2707</v>
      </c>
      <c r="H162" s="468"/>
      <c r="I162" s="420" t="s">
        <v>2775</v>
      </c>
      <c r="J162" s="420"/>
      <c r="K162" s="420"/>
      <c r="L162" s="420"/>
      <c r="M162" s="379"/>
      <c r="N162" s="420"/>
      <c r="P162" s="420"/>
    </row>
    <row r="163" spans="1:17" ht="17.399999999999999" x14ac:dyDescent="0.3">
      <c r="A163" s="416"/>
      <c r="B163" s="420"/>
      <c r="C163" s="379"/>
      <c r="D163" s="420"/>
      <c r="E163" s="466"/>
      <c r="F163" s="420"/>
      <c r="G163" s="468"/>
      <c r="H163" s="468"/>
      <c r="I163" s="420"/>
      <c r="J163" s="420"/>
      <c r="K163" s="420"/>
      <c r="L163" s="420"/>
      <c r="M163" s="379"/>
      <c r="N163" s="420"/>
      <c r="P163" s="420"/>
    </row>
    <row r="164" spans="1:17" ht="17.399999999999999" x14ac:dyDescent="0.3">
      <c r="A164" s="416"/>
      <c r="B164" s="420"/>
      <c r="C164" s="379"/>
      <c r="D164" s="420"/>
      <c r="E164" s="466"/>
      <c r="F164" s="420"/>
      <c r="G164" s="468"/>
      <c r="H164" s="468"/>
      <c r="I164" s="420"/>
      <c r="J164" s="420"/>
      <c r="K164" s="420"/>
      <c r="L164" s="420"/>
      <c r="M164" s="379"/>
      <c r="N164" s="420"/>
      <c r="P164" s="420"/>
    </row>
    <row r="165" spans="1:17" ht="18" customHeight="1" x14ac:dyDescent="0.3">
      <c r="A165" s="721" t="s">
        <v>2776</v>
      </c>
      <c r="B165" s="721"/>
      <c r="C165" s="721"/>
      <c r="D165" s="721"/>
      <c r="E165" s="721"/>
      <c r="F165" s="721"/>
      <c r="G165" s="721"/>
      <c r="H165" s="721"/>
      <c r="I165" s="721"/>
      <c r="J165" s="721"/>
      <c r="K165" s="721"/>
      <c r="L165" s="721"/>
      <c r="M165" s="721"/>
      <c r="N165" s="651"/>
      <c r="O165" s="651"/>
      <c r="P165" s="651"/>
    </row>
    <row r="166" spans="1:17" ht="17.399999999999999" x14ac:dyDescent="0.3">
      <c r="A166" s="416"/>
      <c r="B166" s="420"/>
      <c r="C166" s="379"/>
      <c r="D166" s="420"/>
      <c r="E166" s="466"/>
      <c r="F166" s="420"/>
      <c r="G166" s="468"/>
      <c r="H166" s="468"/>
      <c r="I166" s="420"/>
      <c r="J166" s="420"/>
      <c r="K166" s="420"/>
      <c r="L166" s="420"/>
      <c r="M166" s="379"/>
      <c r="N166" s="420"/>
      <c r="P166" s="420"/>
    </row>
    <row r="167" spans="1:17" ht="19.2" customHeight="1" x14ac:dyDescent="0.4">
      <c r="A167" s="717" t="s">
        <v>2777</v>
      </c>
      <c r="B167" s="717"/>
      <c r="C167" s="717"/>
      <c r="D167" s="717"/>
      <c r="E167" s="717"/>
      <c r="F167" s="717"/>
      <c r="G167" s="717"/>
      <c r="H167" s="717"/>
      <c r="I167" s="717"/>
      <c r="J167" s="717"/>
      <c r="K167" s="717"/>
      <c r="L167" s="722"/>
      <c r="M167" s="722"/>
      <c r="N167" s="447"/>
      <c r="P167" s="354"/>
    </row>
    <row r="168" spans="1:17" ht="17.399999999999999" x14ac:dyDescent="0.3">
      <c r="A168" s="416"/>
      <c r="B168" s="420"/>
      <c r="C168" s="379"/>
      <c r="D168" s="420"/>
      <c r="E168" s="466"/>
      <c r="F168" s="420"/>
      <c r="G168" s="468"/>
      <c r="H168" s="468"/>
      <c r="I168" s="420"/>
      <c r="J168" s="420"/>
      <c r="K168" s="420"/>
      <c r="L168" s="420"/>
      <c r="M168" s="379"/>
      <c r="N168" s="420"/>
      <c r="P168" s="420"/>
    </row>
    <row r="169" spans="1:17" ht="17.399999999999999" x14ac:dyDescent="0.3">
      <c r="A169" s="368" t="s">
        <v>2778</v>
      </c>
      <c r="B169" s="474"/>
      <c r="C169" s="475"/>
      <c r="D169" s="474"/>
      <c r="E169" s="474"/>
      <c r="F169" s="474"/>
      <c r="G169" s="476"/>
      <c r="H169" s="476"/>
      <c r="I169" s="474"/>
      <c r="J169" s="474"/>
      <c r="K169" s="474"/>
      <c r="L169" s="474"/>
      <c r="M169" s="477"/>
      <c r="N169" s="474"/>
      <c r="O169" s="477"/>
      <c r="P169" s="474"/>
      <c r="Q169" s="477"/>
    </row>
    <row r="170" spans="1:17" ht="17.399999999999999" x14ac:dyDescent="0.3">
      <c r="A170" s="416"/>
      <c r="B170" s="420"/>
      <c r="C170" s="379"/>
      <c r="D170" s="420"/>
      <c r="E170" s="466"/>
      <c r="F170" s="420"/>
      <c r="G170" s="468"/>
      <c r="H170" s="468"/>
      <c r="I170" s="420"/>
      <c r="J170" s="420"/>
      <c r="K170" s="420"/>
      <c r="L170" s="420"/>
      <c r="M170" s="379"/>
      <c r="N170" s="420"/>
      <c r="P170" s="420"/>
    </row>
    <row r="171" spans="1:17" ht="17.399999999999999" x14ac:dyDescent="0.3">
      <c r="A171" s="416"/>
      <c r="B171" s="420"/>
      <c r="C171" s="379"/>
      <c r="D171" s="420"/>
      <c r="E171" s="450" t="s">
        <v>2674</v>
      </c>
      <c r="F171" s="420"/>
      <c r="G171" s="450" t="s">
        <v>2675</v>
      </c>
      <c r="H171" s="454"/>
      <c r="I171" s="450" t="s">
        <v>2676</v>
      </c>
      <c r="J171" s="420"/>
      <c r="K171" s="420"/>
      <c r="L171" s="420"/>
      <c r="M171" s="379"/>
      <c r="N171" s="420"/>
      <c r="P171" s="420"/>
    </row>
    <row r="172" spans="1:17" ht="17.399999999999999" x14ac:dyDescent="0.3">
      <c r="A172" s="435" t="s">
        <v>2779</v>
      </c>
      <c r="B172" s="420"/>
      <c r="C172" s="379"/>
      <c r="D172" s="420"/>
      <c r="E172" s="481" t="s">
        <v>2746</v>
      </c>
      <c r="F172" s="420"/>
      <c r="G172" s="468" t="s">
        <v>2730</v>
      </c>
      <c r="H172" s="468"/>
      <c r="I172" s="420" t="s">
        <v>2780</v>
      </c>
      <c r="J172" s="420"/>
      <c r="K172" s="420"/>
      <c r="L172" s="420"/>
      <c r="M172" s="379"/>
      <c r="N172" s="420"/>
      <c r="P172" s="420"/>
    </row>
    <row r="173" spans="1:17" ht="18" customHeight="1" x14ac:dyDescent="0.3">
      <c r="A173" s="416"/>
      <c r="B173" s="420"/>
      <c r="C173" s="379"/>
      <c r="D173" s="420"/>
      <c r="E173" s="466"/>
      <c r="F173" s="420"/>
      <c r="G173" s="468"/>
      <c r="H173" s="468"/>
      <c r="I173" s="420"/>
      <c r="J173" s="420"/>
      <c r="K173" s="420"/>
      <c r="L173" s="420"/>
      <c r="M173" s="379"/>
      <c r="N173" s="420"/>
      <c r="P173" s="420"/>
    </row>
    <row r="174" spans="1:17" ht="17.399999999999999" x14ac:dyDescent="0.3">
      <c r="A174" s="379" t="s">
        <v>2781</v>
      </c>
      <c r="B174" s="420"/>
      <c r="C174" s="379"/>
      <c r="D174" s="420"/>
      <c r="E174" s="466"/>
      <c r="F174" s="420"/>
      <c r="G174" s="468" t="s">
        <v>2767</v>
      </c>
      <c r="H174" s="468"/>
      <c r="I174" s="420"/>
      <c r="J174" s="420"/>
      <c r="K174" s="420"/>
      <c r="L174" s="420"/>
      <c r="M174" s="379"/>
      <c r="N174" s="420"/>
      <c r="P174" s="420"/>
    </row>
    <row r="175" spans="1:17" ht="17.399999999999999" x14ac:dyDescent="0.3">
      <c r="A175" s="416"/>
      <c r="B175" s="420"/>
      <c r="C175" s="379"/>
      <c r="D175" s="420"/>
      <c r="E175" s="466"/>
      <c r="F175" s="420"/>
      <c r="G175" s="468"/>
      <c r="H175" s="468"/>
      <c r="I175" s="420"/>
      <c r="J175" s="420"/>
      <c r="K175" s="420"/>
      <c r="L175" s="420"/>
      <c r="M175" s="379"/>
      <c r="N175" s="420"/>
      <c r="P175" s="420"/>
    </row>
    <row r="176" spans="1:17" ht="17.399999999999999" customHeight="1" x14ac:dyDescent="0.3">
      <c r="A176" s="721" t="s">
        <v>2782</v>
      </c>
      <c r="B176" s="721"/>
      <c r="C176" s="721"/>
      <c r="D176" s="721"/>
      <c r="E176" s="721"/>
      <c r="F176" s="721"/>
      <c r="G176" s="721"/>
      <c r="H176" s="721"/>
      <c r="I176" s="721"/>
      <c r="J176" s="721"/>
      <c r="K176" s="721"/>
      <c r="L176" s="721"/>
      <c r="M176" s="721"/>
      <c r="N176" s="447"/>
      <c r="P176" s="354"/>
    </row>
    <row r="177" spans="1:17" x14ac:dyDescent="0.3">
      <c r="A177" s="367"/>
      <c r="C177" s="351"/>
      <c r="E177" s="422"/>
      <c r="G177" s="423"/>
      <c r="H177" s="423"/>
    </row>
    <row r="178" spans="1:17" ht="17.399999999999999" x14ac:dyDescent="0.3">
      <c r="A178" s="379" t="s">
        <v>2783</v>
      </c>
      <c r="B178" s="420"/>
      <c r="C178" s="379" t="s">
        <v>2784</v>
      </c>
      <c r="D178" s="420"/>
      <c r="E178" s="466"/>
      <c r="F178" s="420"/>
      <c r="G178" s="468"/>
      <c r="H178" s="468"/>
      <c r="I178" s="420"/>
      <c r="J178" s="420"/>
      <c r="K178" s="420"/>
      <c r="L178" s="420"/>
      <c r="M178" s="379"/>
      <c r="N178" s="420"/>
      <c r="P178" s="420"/>
    </row>
    <row r="179" spans="1:17" ht="17.399999999999999" x14ac:dyDescent="0.3">
      <c r="A179" s="416"/>
      <c r="B179" s="420"/>
      <c r="C179" s="379"/>
      <c r="D179" s="420"/>
      <c r="E179" s="466"/>
      <c r="F179" s="420"/>
      <c r="G179" s="468"/>
      <c r="H179" s="468"/>
      <c r="I179" s="420"/>
      <c r="J179" s="420"/>
      <c r="K179" s="420"/>
      <c r="L179" s="420"/>
      <c r="M179" s="379"/>
      <c r="N179" s="420"/>
      <c r="P179" s="420"/>
    </row>
    <row r="180" spans="1:17" ht="17.399999999999999" x14ac:dyDescent="0.3">
      <c r="A180" s="368" t="s">
        <v>2785</v>
      </c>
      <c r="B180" s="482"/>
      <c r="C180" s="368"/>
      <c r="D180" s="368"/>
      <c r="E180" s="368"/>
      <c r="F180" s="368"/>
      <c r="G180" s="368"/>
      <c r="H180" s="368"/>
      <c r="I180" s="368"/>
      <c r="J180" s="474"/>
      <c r="K180" s="474"/>
      <c r="L180" s="474"/>
      <c r="M180" s="477"/>
      <c r="N180" s="474"/>
      <c r="O180" s="477"/>
      <c r="P180" s="474"/>
      <c r="Q180" s="477"/>
    </row>
    <row r="181" spans="1:17" ht="17.399999999999999" x14ac:dyDescent="0.3">
      <c r="A181" s="483"/>
      <c r="B181" s="484"/>
      <c r="C181" s="485"/>
      <c r="D181" s="420"/>
      <c r="E181" s="420"/>
      <c r="F181" s="420"/>
      <c r="G181" s="406"/>
      <c r="H181" s="406"/>
      <c r="I181" s="420"/>
      <c r="J181" s="420"/>
      <c r="K181" s="420"/>
      <c r="L181" s="420"/>
      <c r="M181" s="379"/>
      <c r="N181" s="420"/>
      <c r="P181" s="420"/>
    </row>
    <row r="182" spans="1:17" ht="17.399999999999999" x14ac:dyDescent="0.3">
      <c r="A182" s="485" t="s">
        <v>2786</v>
      </c>
      <c r="B182" s="420"/>
      <c r="C182" s="485"/>
      <c r="D182" s="420"/>
      <c r="F182" s="420"/>
      <c r="G182" s="486">
        <v>25010582900</v>
      </c>
      <c r="H182" s="406"/>
      <c r="I182" s="420"/>
      <c r="J182" s="420"/>
      <c r="K182" s="487"/>
      <c r="L182" s="420"/>
      <c r="M182" s="379"/>
      <c r="N182" s="420"/>
      <c r="P182" s="420"/>
    </row>
    <row r="183" spans="1:17" ht="17.399999999999999" x14ac:dyDescent="0.3">
      <c r="A183" s="416"/>
      <c r="B183" s="420"/>
      <c r="C183" s="358"/>
      <c r="D183" s="420"/>
      <c r="F183" s="420"/>
      <c r="G183" s="420"/>
      <c r="H183" s="406"/>
      <c r="I183" s="420"/>
      <c r="J183" s="420"/>
      <c r="K183" s="420"/>
      <c r="L183" s="420"/>
      <c r="M183" s="379"/>
      <c r="N183" s="420"/>
      <c r="P183" s="420"/>
    </row>
    <row r="184" spans="1:17" ht="17.399999999999999" customHeight="1" x14ac:dyDescent="0.3">
      <c r="A184" s="721" t="s">
        <v>2787</v>
      </c>
      <c r="B184" s="721"/>
      <c r="C184" s="721"/>
      <c r="D184" s="721"/>
      <c r="E184" s="721"/>
      <c r="F184" s="420"/>
      <c r="G184" s="488">
        <v>34802324918.277374</v>
      </c>
      <c r="H184" s="420"/>
      <c r="I184" s="489"/>
      <c r="J184" s="420" t="s">
        <v>2788</v>
      </c>
      <c r="K184" s="490">
        <v>37221737880.510559</v>
      </c>
      <c r="L184" s="420"/>
      <c r="M184" s="491"/>
      <c r="N184" s="420"/>
      <c r="P184" s="420"/>
    </row>
    <row r="185" spans="1:17" ht="17.399999999999999" x14ac:dyDescent="0.3">
      <c r="A185" s="379" t="s">
        <v>2789</v>
      </c>
      <c r="B185" s="420"/>
      <c r="C185" s="406"/>
      <c r="D185" s="420"/>
      <c r="F185" s="420"/>
      <c r="G185" s="492">
        <v>0</v>
      </c>
      <c r="H185" s="379"/>
      <c r="I185" s="489"/>
      <c r="J185" s="420" t="s">
        <v>2790</v>
      </c>
      <c r="K185" s="490">
        <v>34802324918.277374</v>
      </c>
      <c r="L185" s="420"/>
      <c r="M185" s="493"/>
      <c r="N185" s="420"/>
      <c r="P185" s="420"/>
    </row>
    <row r="186" spans="1:17" ht="17.399999999999999" x14ac:dyDescent="0.3">
      <c r="A186" s="379" t="s">
        <v>2791</v>
      </c>
      <c r="B186" s="420"/>
      <c r="C186" s="406"/>
      <c r="D186" s="420"/>
      <c r="F186" s="420"/>
      <c r="G186" s="492">
        <v>0</v>
      </c>
      <c r="H186" s="494"/>
      <c r="I186" s="650" t="s">
        <v>2792</v>
      </c>
      <c r="J186" s="420"/>
      <c r="K186" s="650">
        <v>0.93500000000000005</v>
      </c>
      <c r="L186" s="420"/>
      <c r="M186" s="495"/>
      <c r="N186" s="420"/>
      <c r="P186" s="420"/>
    </row>
    <row r="187" spans="1:17" ht="17.399999999999999" x14ac:dyDescent="0.3">
      <c r="A187" s="379" t="s">
        <v>2793</v>
      </c>
      <c r="B187" s="420"/>
      <c r="C187" s="406"/>
      <c r="D187" s="420"/>
      <c r="F187" s="420"/>
      <c r="G187" s="492">
        <v>0</v>
      </c>
      <c r="H187" s="494"/>
      <c r="I187" s="650" t="s">
        <v>2794</v>
      </c>
      <c r="J187" s="420"/>
      <c r="K187" s="723">
        <v>0.95</v>
      </c>
      <c r="L187" s="420"/>
      <c r="M187" s="496"/>
      <c r="N187" s="420"/>
      <c r="P187" s="420"/>
    </row>
    <row r="188" spans="1:17" ht="18" customHeight="1" x14ac:dyDescent="0.3">
      <c r="A188" s="379" t="s">
        <v>2795</v>
      </c>
      <c r="B188" s="497"/>
      <c r="C188" s="406"/>
      <c r="D188" s="497"/>
      <c r="E188" s="498"/>
      <c r="F188" s="497"/>
      <c r="G188" s="498">
        <v>0</v>
      </c>
      <c r="H188" s="494"/>
      <c r="I188" s="650" t="s">
        <v>2796</v>
      </c>
      <c r="J188" s="497"/>
      <c r="K188" s="723"/>
      <c r="L188" s="497"/>
      <c r="M188" s="499"/>
      <c r="N188" s="497"/>
      <c r="P188" s="497"/>
    </row>
    <row r="189" spans="1:17" ht="15" customHeight="1" x14ac:dyDescent="0.3">
      <c r="A189" s="379" t="s">
        <v>2797</v>
      </c>
      <c r="B189" s="406"/>
      <c r="C189" s="406"/>
      <c r="D189" s="406"/>
      <c r="F189" s="500"/>
      <c r="G189" s="500">
        <v>0</v>
      </c>
      <c r="H189" s="494"/>
      <c r="I189" s="420"/>
      <c r="J189" s="420"/>
      <c r="K189" s="724"/>
      <c r="L189" s="724"/>
      <c r="M189" s="724"/>
      <c r="N189" s="420"/>
      <c r="P189" s="420"/>
    </row>
    <row r="190" spans="1:17" ht="17.399999999999999" x14ac:dyDescent="0.3">
      <c r="A190" s="379" t="s">
        <v>2798</v>
      </c>
      <c r="B190" s="420"/>
      <c r="C190" s="494"/>
      <c r="D190" s="420"/>
      <c r="E190" s="498"/>
      <c r="F190" s="420"/>
      <c r="G190" s="498">
        <v>0</v>
      </c>
      <c r="H190" s="494"/>
      <c r="I190" s="420"/>
      <c r="J190" s="420"/>
      <c r="K190" s="420"/>
      <c r="L190" s="420"/>
      <c r="M190" s="379"/>
      <c r="N190" s="420"/>
      <c r="P190" s="420"/>
    </row>
    <row r="191" spans="1:17" ht="17.399999999999999" x14ac:dyDescent="0.3">
      <c r="A191" s="358" t="s">
        <v>2799</v>
      </c>
      <c r="B191" s="420"/>
      <c r="C191" s="358"/>
      <c r="D191" s="420"/>
      <c r="F191" s="420"/>
      <c r="G191" s="486">
        <v>34802324918.277374</v>
      </c>
      <c r="H191" s="494"/>
      <c r="I191" s="420"/>
      <c r="J191" s="420"/>
      <c r="K191" s="501"/>
      <c r="L191" s="420"/>
      <c r="M191" s="379"/>
      <c r="N191" s="420"/>
      <c r="P191" s="420"/>
    </row>
    <row r="192" spans="1:17" ht="17.399999999999999" x14ac:dyDescent="0.3">
      <c r="A192" s="358"/>
      <c r="B192" s="420"/>
      <c r="C192" s="358"/>
      <c r="D192" s="420"/>
      <c r="E192" s="502"/>
      <c r="F192" s="420"/>
      <c r="G192" s="502"/>
      <c r="H192" s="494"/>
      <c r="I192" s="420"/>
      <c r="J192" s="420"/>
      <c r="K192" s="420"/>
      <c r="L192" s="420"/>
      <c r="M192" s="379"/>
      <c r="N192" s="420"/>
      <c r="P192" s="420"/>
    </row>
    <row r="193" spans="1:17" ht="17.399999999999999" x14ac:dyDescent="0.3">
      <c r="A193" s="358" t="s">
        <v>2800</v>
      </c>
      <c r="B193" s="420"/>
      <c r="C193" s="503"/>
      <c r="D193" s="420"/>
      <c r="E193" s="379"/>
      <c r="F193" s="420"/>
      <c r="G193" s="504" t="s">
        <v>2764</v>
      </c>
      <c r="H193" s="379"/>
      <c r="I193" s="420"/>
      <c r="J193" s="420"/>
      <c r="K193" s="420"/>
      <c r="L193" s="420"/>
      <c r="M193" s="505"/>
      <c r="N193" s="420"/>
      <c r="P193" s="420"/>
    </row>
    <row r="194" spans="1:17" ht="17.399999999999999" x14ac:dyDescent="0.3">
      <c r="A194" s="358"/>
      <c r="B194" s="420"/>
      <c r="C194" s="503"/>
      <c r="D194" s="420"/>
      <c r="E194" s="379"/>
      <c r="F194" s="420"/>
      <c r="G194" s="504"/>
      <c r="H194" s="379"/>
      <c r="I194" s="420"/>
      <c r="J194" s="420"/>
      <c r="K194" s="420"/>
      <c r="L194" s="420"/>
      <c r="M194" s="379"/>
      <c r="N194" s="420"/>
      <c r="P194" s="420"/>
    </row>
    <row r="195" spans="1:17" ht="18" customHeight="1" x14ac:dyDescent="0.3">
      <c r="A195" s="358" t="s">
        <v>2801</v>
      </c>
      <c r="B195" s="420"/>
      <c r="C195" s="503"/>
      <c r="D195" s="420"/>
      <c r="E195" s="379"/>
      <c r="F195" s="420"/>
      <c r="G195" s="506">
        <v>1.03</v>
      </c>
      <c r="H195" s="379"/>
      <c r="I195" s="420"/>
      <c r="J195" s="420"/>
      <c r="K195" s="420"/>
      <c r="L195" s="420"/>
      <c r="M195" s="379"/>
      <c r="N195" s="420"/>
      <c r="P195" s="420"/>
    </row>
    <row r="196" spans="1:17" ht="17.399999999999999" x14ac:dyDescent="0.3">
      <c r="A196" s="358"/>
      <c r="B196" s="420"/>
      <c r="C196" s="503"/>
      <c r="D196" s="420"/>
      <c r="E196" s="379"/>
      <c r="F196" s="420"/>
      <c r="G196" s="504"/>
      <c r="H196" s="379"/>
      <c r="I196" s="507"/>
      <c r="J196" s="420"/>
      <c r="K196" s="420"/>
      <c r="L196" s="420"/>
      <c r="M196" s="379"/>
      <c r="N196" s="420"/>
      <c r="P196" s="420"/>
    </row>
    <row r="197" spans="1:17" ht="19.2" x14ac:dyDescent="0.3">
      <c r="A197" s="358" t="s">
        <v>2802</v>
      </c>
      <c r="B197" s="420"/>
      <c r="C197" s="503"/>
      <c r="D197" s="420"/>
      <c r="E197" s="379"/>
      <c r="F197" s="420"/>
      <c r="G197" s="506">
        <v>1.0695187165775402</v>
      </c>
      <c r="H197" s="379"/>
      <c r="I197" s="420"/>
      <c r="J197" s="420"/>
      <c r="K197" s="420"/>
      <c r="L197" s="420"/>
      <c r="M197" s="379"/>
      <c r="N197" s="420"/>
      <c r="P197" s="420"/>
    </row>
    <row r="198" spans="1:17" ht="17.399999999999999" x14ac:dyDescent="0.3">
      <c r="A198" s="358"/>
      <c r="B198" s="420"/>
      <c r="C198" s="503"/>
      <c r="D198" s="420"/>
      <c r="E198" s="379"/>
      <c r="F198" s="420"/>
      <c r="G198" s="504"/>
      <c r="H198" s="379"/>
      <c r="I198" s="420"/>
      <c r="J198" s="420"/>
      <c r="K198" s="420"/>
      <c r="L198" s="420"/>
      <c r="M198" s="379"/>
      <c r="N198" s="420"/>
      <c r="P198" s="420"/>
    </row>
    <row r="199" spans="1:17" ht="17.399999999999999" customHeight="1" x14ac:dyDescent="0.3">
      <c r="A199" s="725" t="s">
        <v>2803</v>
      </c>
      <c r="B199" s="725"/>
      <c r="C199" s="725"/>
      <c r="D199" s="725"/>
      <c r="E199" s="725"/>
      <c r="F199" s="725"/>
      <c r="G199" s="725"/>
      <c r="H199" s="725"/>
      <c r="I199" s="725"/>
      <c r="J199" s="725"/>
      <c r="K199" s="725"/>
      <c r="L199" s="725"/>
      <c r="M199" s="725"/>
      <c r="N199" s="420"/>
      <c r="P199" s="420"/>
    </row>
    <row r="200" spans="1:17" ht="15" customHeight="1" x14ac:dyDescent="0.3">
      <c r="A200" s="717" t="s">
        <v>2804</v>
      </c>
      <c r="B200" s="717"/>
      <c r="C200" s="717"/>
      <c r="D200" s="717"/>
      <c r="E200" s="717"/>
      <c r="F200" s="717"/>
      <c r="G200" s="717"/>
      <c r="H200" s="717"/>
      <c r="I200" s="717"/>
      <c r="J200" s="717"/>
      <c r="K200" s="717"/>
      <c r="L200" s="717"/>
      <c r="M200" s="717"/>
      <c r="N200" s="717"/>
      <c r="O200" s="717"/>
      <c r="P200" s="717"/>
    </row>
    <row r="201" spans="1:17" ht="17.399999999999999" x14ac:dyDescent="0.3">
      <c r="A201" s="725"/>
      <c r="B201" s="725"/>
      <c r="C201" s="725"/>
      <c r="D201" s="725"/>
      <c r="E201" s="725"/>
      <c r="F201" s="725"/>
      <c r="G201" s="725"/>
      <c r="H201" s="725"/>
      <c r="I201" s="725"/>
      <c r="J201" s="725"/>
      <c r="K201" s="725"/>
      <c r="L201" s="725"/>
      <c r="M201" s="725"/>
      <c r="N201" s="420"/>
      <c r="P201" s="420"/>
    </row>
    <row r="202" spans="1:17" ht="17.399999999999999" x14ac:dyDescent="0.3">
      <c r="A202" s="368" t="s">
        <v>2805</v>
      </c>
      <c r="B202" s="508"/>
      <c r="C202" s="509"/>
      <c r="D202" s="508"/>
      <c r="E202" s="508"/>
      <c r="F202" s="508"/>
      <c r="G202" s="510"/>
      <c r="H202" s="510"/>
      <c r="I202" s="508"/>
      <c r="J202" s="508"/>
      <c r="K202" s="508"/>
      <c r="L202" s="508"/>
      <c r="M202" s="477"/>
      <c r="N202" s="508"/>
      <c r="O202" s="477"/>
      <c r="P202" s="508"/>
      <c r="Q202" s="477"/>
    </row>
    <row r="203" spans="1:17" ht="17.399999999999999" x14ac:dyDescent="0.3">
      <c r="A203" s="511"/>
      <c r="B203" s="512"/>
      <c r="C203" s="466"/>
      <c r="D203" s="512"/>
      <c r="E203" s="466"/>
      <c r="F203" s="512"/>
      <c r="G203" s="513"/>
      <c r="H203" s="513"/>
      <c r="I203" s="512"/>
      <c r="J203" s="512"/>
      <c r="K203" s="512"/>
      <c r="L203" s="512"/>
      <c r="M203" s="511"/>
      <c r="N203" s="512"/>
      <c r="P203" s="512"/>
    </row>
    <row r="204" spans="1:17" ht="17.399999999999999" x14ac:dyDescent="0.3">
      <c r="A204" s="511" t="s">
        <v>2806</v>
      </c>
      <c r="B204" s="512"/>
      <c r="C204" s="514"/>
      <c r="D204" s="512"/>
      <c r="E204" s="466"/>
      <c r="F204" s="512"/>
      <c r="G204" s="502">
        <v>25067302859.814999</v>
      </c>
      <c r="H204" s="502"/>
      <c r="I204" s="515"/>
      <c r="J204" s="512"/>
      <c r="K204" s="512"/>
      <c r="L204" s="512"/>
      <c r="M204" s="511"/>
      <c r="N204" s="512"/>
      <c r="P204" s="512"/>
    </row>
    <row r="205" spans="1:17" ht="15" customHeight="1" x14ac:dyDescent="0.3">
      <c r="A205" s="511"/>
      <c r="B205" s="420"/>
      <c r="C205" s="466"/>
      <c r="D205" s="420"/>
      <c r="E205" s="466"/>
      <c r="F205" s="420"/>
      <c r="G205" s="511"/>
      <c r="H205" s="513"/>
      <c r="I205" s="516"/>
      <c r="J205" s="420"/>
      <c r="K205" s="354"/>
      <c r="L205" s="420"/>
      <c r="M205" s="517"/>
      <c r="N205" s="420"/>
      <c r="P205" s="420"/>
    </row>
    <row r="206" spans="1:17" ht="15" customHeight="1" x14ac:dyDescent="0.3">
      <c r="A206" s="705" t="s">
        <v>2807</v>
      </c>
      <c r="B206" s="705"/>
      <c r="C206" s="705"/>
      <c r="D206" s="705"/>
      <c r="E206" s="705"/>
      <c r="F206" s="420"/>
      <c r="G206" s="518">
        <v>37387132505.970947</v>
      </c>
      <c r="H206" s="468"/>
      <c r="I206" s="519"/>
      <c r="J206" s="420" t="s">
        <v>2788</v>
      </c>
      <c r="K206" s="520">
        <v>37387132505.970947</v>
      </c>
      <c r="L206" s="420"/>
      <c r="M206" s="521"/>
      <c r="N206" s="420"/>
      <c r="P206" s="420"/>
    </row>
    <row r="207" spans="1:17" ht="17.399999999999999" x14ac:dyDescent="0.3">
      <c r="A207" s="454" t="s">
        <v>2808</v>
      </c>
      <c r="B207" s="454"/>
      <c r="C207" s="522"/>
      <c r="D207" s="454"/>
      <c r="E207" s="523"/>
      <c r="F207" s="454"/>
      <c r="G207" s="524">
        <v>0</v>
      </c>
      <c r="H207" s="468"/>
      <c r="I207" s="519"/>
      <c r="J207" s="420" t="s">
        <v>2790</v>
      </c>
      <c r="K207" s="520">
        <v>75969270032.039703</v>
      </c>
      <c r="L207" s="454"/>
      <c r="M207" s="454"/>
      <c r="N207" s="454"/>
      <c r="P207" s="454"/>
    </row>
    <row r="208" spans="1:17" ht="17.399999999999999" x14ac:dyDescent="0.3">
      <c r="A208" s="383" t="s">
        <v>2809</v>
      </c>
      <c r="B208" s="512"/>
      <c r="C208" s="525"/>
      <c r="D208" s="512"/>
      <c r="E208" s="525"/>
      <c r="F208" s="512"/>
      <c r="G208" s="524">
        <v>0</v>
      </c>
      <c r="H208" s="525"/>
      <c r="I208" s="526"/>
      <c r="J208" s="512"/>
      <c r="K208" s="525"/>
      <c r="L208" s="512"/>
      <c r="M208" s="527"/>
      <c r="N208" s="512"/>
      <c r="P208" s="512"/>
    </row>
    <row r="209" spans="1:17" ht="17.399999999999999" x14ac:dyDescent="0.3">
      <c r="A209" s="454" t="s">
        <v>2810</v>
      </c>
      <c r="B209" s="512"/>
      <c r="C209" s="522"/>
      <c r="D209" s="512"/>
      <c r="E209" s="523"/>
      <c r="F209" s="512"/>
      <c r="G209" s="524">
        <v>0</v>
      </c>
      <c r="H209" s="468"/>
      <c r="I209" s="469"/>
      <c r="J209" s="512"/>
      <c r="K209" s="469"/>
      <c r="L209" s="512"/>
      <c r="M209" s="527"/>
      <c r="N209" s="512"/>
      <c r="P209" s="512"/>
    </row>
    <row r="210" spans="1:17" ht="17.399999999999999" x14ac:dyDescent="0.3">
      <c r="A210" s="454" t="s">
        <v>2811</v>
      </c>
      <c r="B210" s="512"/>
      <c r="C210" s="522"/>
      <c r="D210" s="512"/>
      <c r="E210" s="523"/>
      <c r="F210" s="512"/>
      <c r="G210" s="524">
        <v>0</v>
      </c>
      <c r="H210" s="468"/>
      <c r="I210" s="469"/>
      <c r="J210" s="512"/>
      <c r="K210" s="469"/>
      <c r="L210" s="512"/>
      <c r="M210" s="527"/>
      <c r="N210" s="512"/>
      <c r="P210" s="512"/>
    </row>
    <row r="211" spans="1:17" ht="17.399999999999999" x14ac:dyDescent="0.3">
      <c r="A211" s="454" t="s">
        <v>2797</v>
      </c>
      <c r="B211" s="512"/>
      <c r="C211" s="522"/>
      <c r="D211" s="512"/>
      <c r="E211" s="523"/>
      <c r="F211" s="512"/>
      <c r="G211" s="524">
        <v>0</v>
      </c>
      <c r="H211" s="468"/>
      <c r="I211" s="469"/>
      <c r="J211" s="512"/>
      <c r="K211" s="469"/>
      <c r="L211" s="512"/>
      <c r="M211" s="527"/>
      <c r="N211" s="512"/>
      <c r="P211" s="512"/>
    </row>
    <row r="212" spans="1:17" ht="17.399999999999999" x14ac:dyDescent="0.3">
      <c r="A212" s="436" t="s">
        <v>2812</v>
      </c>
      <c r="B212" s="512"/>
      <c r="C212" s="525"/>
      <c r="D212" s="512"/>
      <c r="E212" s="525"/>
      <c r="F212" s="512"/>
      <c r="G212" s="518">
        <v>0</v>
      </c>
      <c r="H212" s="525"/>
      <c r="I212" s="525"/>
      <c r="J212" s="512"/>
      <c r="K212" s="525"/>
      <c r="L212" s="512"/>
      <c r="M212" s="527"/>
      <c r="N212" s="512"/>
      <c r="P212" s="512"/>
    </row>
    <row r="213" spans="1:17" ht="17.399999999999999" x14ac:dyDescent="0.3">
      <c r="A213" s="379"/>
      <c r="B213" s="420"/>
      <c r="C213" s="406"/>
      <c r="D213" s="420"/>
      <c r="E213" s="420"/>
      <c r="F213" s="420"/>
      <c r="G213" s="406"/>
      <c r="H213" s="406"/>
      <c r="I213" s="420"/>
      <c r="J213" s="420"/>
      <c r="K213" s="420"/>
      <c r="L213" s="420"/>
      <c r="M213" s="379"/>
      <c r="N213" s="420"/>
      <c r="P213" s="420"/>
    </row>
    <row r="214" spans="1:17" ht="17.399999999999999" x14ac:dyDescent="0.3">
      <c r="A214" s="528" t="s">
        <v>2813</v>
      </c>
      <c r="B214" s="454"/>
      <c r="C214" s="454"/>
      <c r="D214" s="454"/>
      <c r="E214" s="454"/>
      <c r="F214" s="454"/>
      <c r="G214" s="486">
        <v>37387132505.970947</v>
      </c>
      <c r="H214" s="454"/>
      <c r="I214" s="454"/>
      <c r="J214" s="454"/>
      <c r="K214" s="454"/>
      <c r="L214" s="454"/>
      <c r="M214" s="454"/>
      <c r="N214" s="454"/>
      <c r="P214" s="454"/>
    </row>
    <row r="215" spans="1:17" x14ac:dyDescent="0.3">
      <c r="A215" s="447"/>
      <c r="B215" s="354"/>
      <c r="C215" s="354"/>
      <c r="D215" s="354"/>
      <c r="E215" s="354"/>
      <c r="F215" s="354"/>
      <c r="G215" s="354"/>
      <c r="H215" s="354"/>
      <c r="I215" s="354"/>
      <c r="J215" s="354"/>
      <c r="K215" s="354"/>
      <c r="L215" s="354"/>
      <c r="M215" s="354"/>
      <c r="N215" s="354"/>
      <c r="P215" s="354"/>
    </row>
    <row r="216" spans="1:17" ht="15" customHeight="1" x14ac:dyDescent="0.3">
      <c r="A216" s="717" t="s">
        <v>3036</v>
      </c>
      <c r="B216" s="717"/>
      <c r="C216" s="717"/>
      <c r="D216" s="717"/>
      <c r="E216" s="717"/>
      <c r="F216" s="717"/>
      <c r="G216" s="717"/>
      <c r="H216" s="717"/>
      <c r="I216" s="717"/>
      <c r="J216" s="717"/>
      <c r="K216" s="717"/>
      <c r="L216" s="717"/>
      <c r="M216" s="717"/>
      <c r="N216" s="354"/>
      <c r="P216" s="354"/>
    </row>
    <row r="217" spans="1:17" ht="15" customHeight="1" x14ac:dyDescent="0.3">
      <c r="A217" s="725" t="s">
        <v>2814</v>
      </c>
      <c r="B217" s="725"/>
      <c r="C217" s="725"/>
      <c r="D217" s="725"/>
      <c r="E217" s="725"/>
      <c r="F217" s="725"/>
      <c r="G217" s="725"/>
      <c r="H217" s="725"/>
      <c r="I217" s="725"/>
      <c r="J217" s="725"/>
      <c r="K217" s="725"/>
      <c r="L217" s="725"/>
      <c r="M217" s="725"/>
      <c r="N217" s="529"/>
      <c r="O217" s="529"/>
      <c r="P217" s="354"/>
    </row>
    <row r="218" spans="1:17" x14ac:dyDescent="0.3">
      <c r="A218" s="447"/>
      <c r="B218" s="354"/>
      <c r="C218" s="354"/>
      <c r="D218" s="354"/>
      <c r="E218" s="354"/>
      <c r="F218" s="354"/>
      <c r="G218" s="354"/>
      <c r="H218" s="354"/>
      <c r="I218" s="354"/>
      <c r="J218" s="354"/>
      <c r="K218" s="354"/>
      <c r="L218" s="354"/>
      <c r="M218" s="354"/>
      <c r="N218" s="354"/>
      <c r="P218" s="354"/>
    </row>
    <row r="219" spans="1:17" ht="17.399999999999999" x14ac:dyDescent="0.3">
      <c r="A219" s="368" t="s">
        <v>2815</v>
      </c>
      <c r="B219" s="371"/>
      <c r="C219" s="477"/>
      <c r="D219" s="371"/>
      <c r="E219" s="477"/>
      <c r="F219" s="371"/>
      <c r="G219" s="477"/>
      <c r="H219" s="371"/>
      <c r="I219" s="371"/>
      <c r="J219" s="371"/>
      <c r="K219" s="371"/>
      <c r="L219" s="371"/>
      <c r="M219" s="371"/>
      <c r="N219" s="371"/>
      <c r="O219" s="371"/>
      <c r="P219" s="371"/>
      <c r="Q219" s="371"/>
    </row>
    <row r="220" spans="1:17" ht="17.399999999999999" x14ac:dyDescent="0.3">
      <c r="A220" s="379"/>
      <c r="B220" s="354"/>
      <c r="C220" s="379"/>
      <c r="D220" s="354"/>
      <c r="E220" s="454"/>
      <c r="F220" s="354"/>
      <c r="G220" s="454"/>
      <c r="H220" s="354"/>
      <c r="I220" s="354"/>
      <c r="J220" s="354"/>
      <c r="K220" s="354"/>
      <c r="L220" s="354"/>
      <c r="M220" s="354"/>
      <c r="N220" s="354"/>
      <c r="P220" s="354"/>
    </row>
    <row r="221" spans="1:17" ht="17.399999999999999" x14ac:dyDescent="0.3">
      <c r="A221" s="448" t="s">
        <v>2816</v>
      </c>
      <c r="B221" s="354"/>
      <c r="C221" s="379"/>
      <c r="D221" s="354"/>
      <c r="E221" s="454"/>
      <c r="F221" s="354"/>
      <c r="G221" s="530">
        <v>26784050249.830563</v>
      </c>
      <c r="H221" s="354"/>
      <c r="I221" s="354"/>
      <c r="J221" s="354"/>
      <c r="K221" s="354"/>
      <c r="L221" s="354"/>
      <c r="M221" s="354"/>
      <c r="N221" s="354"/>
      <c r="P221" s="354"/>
    </row>
    <row r="222" spans="1:17" ht="19.8" x14ac:dyDescent="0.3">
      <c r="A222" s="379" t="s">
        <v>2817</v>
      </c>
      <c r="B222" s="354"/>
      <c r="C222" s="379"/>
      <c r="D222" s="354"/>
      <c r="E222" s="454"/>
      <c r="F222" s="354"/>
      <c r="G222" s="531">
        <v>10623223339.769444</v>
      </c>
      <c r="H222" s="532"/>
      <c r="I222" s="354"/>
      <c r="J222" s="354"/>
      <c r="K222" s="354"/>
      <c r="L222" s="354"/>
      <c r="M222" s="354"/>
      <c r="N222" s="354"/>
      <c r="P222" s="354"/>
    </row>
    <row r="223" spans="1:17" ht="18" thickBot="1" x14ac:dyDescent="0.35">
      <c r="A223" s="528" t="s">
        <v>146</v>
      </c>
      <c r="B223" s="354"/>
      <c r="C223" s="533"/>
      <c r="D223" s="354"/>
      <c r="E223" s="454"/>
      <c r="F223" s="354"/>
      <c r="G223" s="534">
        <v>37407273589.600006</v>
      </c>
      <c r="H223" s="354"/>
      <c r="I223" s="354"/>
      <c r="J223" s="354"/>
      <c r="K223" s="354"/>
      <c r="L223" s="354"/>
      <c r="M223" s="354"/>
      <c r="N223" s="354"/>
      <c r="P223" s="354"/>
    </row>
    <row r="224" spans="1:17" ht="16.2" thickTop="1" x14ac:dyDescent="0.3">
      <c r="A224" s="447"/>
      <c r="B224" s="354"/>
      <c r="C224" s="354"/>
      <c r="D224" s="354"/>
      <c r="E224" s="354"/>
      <c r="F224" s="354"/>
      <c r="G224" s="354"/>
      <c r="H224" s="354"/>
      <c r="I224" s="354"/>
      <c r="J224" s="354"/>
      <c r="K224" s="354"/>
      <c r="L224" s="354"/>
      <c r="M224" s="354"/>
      <c r="N224" s="354"/>
      <c r="P224" s="354"/>
    </row>
    <row r="225" spans="1:17" ht="17.399999999999999" x14ac:dyDescent="0.3">
      <c r="A225" s="368" t="s">
        <v>2818</v>
      </c>
      <c r="B225" s="477"/>
      <c r="C225" s="477"/>
      <c r="D225" s="477"/>
      <c r="E225" s="477"/>
      <c r="F225" s="477"/>
      <c r="G225" s="477"/>
      <c r="H225" s="477"/>
      <c r="I225" s="477"/>
      <c r="J225" s="477"/>
      <c r="K225" s="477"/>
      <c r="L225" s="477"/>
      <c r="M225" s="477"/>
      <c r="N225" s="477"/>
      <c r="O225" s="477"/>
      <c r="P225" s="477"/>
      <c r="Q225" s="477"/>
    </row>
    <row r="226" spans="1:17" ht="17.399999999999999" x14ac:dyDescent="0.3">
      <c r="A226" s="454"/>
      <c r="B226" s="454"/>
      <c r="C226" s="454"/>
      <c r="D226" s="454"/>
      <c r="E226" s="454"/>
      <c r="F226" s="454"/>
      <c r="G226" s="454"/>
      <c r="H226" s="454"/>
      <c r="I226" s="454"/>
      <c r="J226" s="454"/>
      <c r="K226" s="454"/>
      <c r="L226" s="454"/>
      <c r="M226" s="454"/>
      <c r="N226" s="454"/>
      <c r="P226" s="454"/>
    </row>
    <row r="227" spans="1:17" ht="17.399999999999999" x14ac:dyDescent="0.3">
      <c r="A227" s="470" t="s">
        <v>2819</v>
      </c>
      <c r="B227" s="454"/>
      <c r="C227" s="454"/>
      <c r="D227" s="454"/>
      <c r="E227" s="535" t="s">
        <v>2820</v>
      </c>
      <c r="F227" s="454"/>
      <c r="G227" s="535" t="s">
        <v>2821</v>
      </c>
      <c r="H227" s="536"/>
      <c r="I227" s="536"/>
      <c r="J227" s="454"/>
      <c r="K227" s="454"/>
      <c r="L227" s="454"/>
      <c r="M227" s="454"/>
      <c r="N227" s="454"/>
      <c r="P227" s="454"/>
    </row>
    <row r="228" spans="1:17" ht="17.399999999999999" x14ac:dyDescent="0.3">
      <c r="A228" s="537">
        <v>44439</v>
      </c>
      <c r="B228" s="454"/>
      <c r="C228" s="454"/>
      <c r="D228" s="454"/>
      <c r="E228" s="538">
        <v>282203.99</v>
      </c>
      <c r="F228" s="454"/>
      <c r="G228" s="539">
        <v>9.0862294790495818E-5</v>
      </c>
      <c r="H228" s="454"/>
      <c r="I228" s="454"/>
      <c r="J228" s="454"/>
      <c r="K228" s="454"/>
      <c r="L228" s="454"/>
      <c r="M228" s="454"/>
      <c r="N228" s="454"/>
      <c r="P228" s="454"/>
    </row>
    <row r="229" spans="1:17" ht="17.399999999999999" x14ac:dyDescent="0.3">
      <c r="A229" s="454"/>
      <c r="B229" s="454"/>
      <c r="C229" s="454"/>
      <c r="D229" s="454"/>
      <c r="E229" s="454"/>
      <c r="F229" s="454"/>
      <c r="G229" s="454"/>
      <c r="H229" s="454"/>
      <c r="I229" s="454"/>
      <c r="J229" s="454"/>
      <c r="K229" s="454"/>
      <c r="L229" s="454"/>
      <c r="M229" s="454"/>
      <c r="N229" s="454"/>
      <c r="P229" s="454"/>
    </row>
    <row r="230" spans="1:17" ht="17.399999999999999" x14ac:dyDescent="0.3">
      <c r="A230" s="368" t="s">
        <v>2822</v>
      </c>
      <c r="B230" s="477"/>
      <c r="C230" s="477"/>
      <c r="D230" s="477"/>
      <c r="E230" s="477"/>
      <c r="F230" s="477"/>
      <c r="G230" s="477"/>
      <c r="H230" s="477"/>
      <c r="I230" s="477"/>
      <c r="J230" s="477"/>
      <c r="K230" s="477"/>
      <c r="L230" s="477"/>
      <c r="M230" s="477"/>
      <c r="N230" s="477"/>
      <c r="O230" s="477"/>
      <c r="P230" s="477"/>
      <c r="Q230" s="477"/>
    </row>
    <row r="231" spans="1:17" ht="17.399999999999999" x14ac:dyDescent="0.3">
      <c r="A231" s="454"/>
      <c r="B231" s="454"/>
      <c r="C231" s="454"/>
      <c r="D231" s="454"/>
      <c r="E231" s="454"/>
      <c r="F231" s="454"/>
      <c r="G231" s="454"/>
      <c r="H231" s="454"/>
      <c r="I231" s="454"/>
      <c r="J231" s="454"/>
      <c r="K231" s="454"/>
      <c r="L231" s="454"/>
      <c r="M231" s="454"/>
      <c r="N231" s="454"/>
      <c r="P231" s="454"/>
    </row>
    <row r="232" spans="1:17" ht="17.399999999999999" x14ac:dyDescent="0.3">
      <c r="A232" s="454"/>
      <c r="B232" s="454"/>
      <c r="C232" s="454"/>
      <c r="D232" s="454"/>
      <c r="E232" s="540" t="s">
        <v>2823</v>
      </c>
      <c r="F232" s="384"/>
      <c r="G232" s="541" t="s">
        <v>2824</v>
      </c>
      <c r="H232" s="454"/>
      <c r="I232" s="454"/>
      <c r="J232" s="454"/>
      <c r="K232" s="454"/>
      <c r="L232" s="454"/>
      <c r="M232" s="454"/>
      <c r="N232" s="454"/>
      <c r="P232" s="454"/>
    </row>
    <row r="233" spans="1:17" ht="17.399999999999999" x14ac:dyDescent="0.3">
      <c r="A233" s="470" t="s">
        <v>2825</v>
      </c>
      <c r="B233" s="454"/>
      <c r="C233" s="454"/>
      <c r="D233" s="454"/>
      <c r="E233" s="454"/>
      <c r="F233" s="454"/>
      <c r="G233" s="454"/>
      <c r="H233" s="454"/>
      <c r="I233" s="454"/>
      <c r="J233" s="454"/>
      <c r="K233" s="454"/>
      <c r="L233" s="454"/>
      <c r="M233" s="454"/>
      <c r="N233" s="454"/>
      <c r="P233" s="454"/>
    </row>
    <row r="234" spans="1:17" ht="17.399999999999999" x14ac:dyDescent="0.3">
      <c r="A234" s="454" t="s">
        <v>2826</v>
      </c>
      <c r="B234" s="454"/>
      <c r="C234" s="454"/>
      <c r="D234" s="454"/>
      <c r="E234" s="542">
        <v>753488522.35999978</v>
      </c>
      <c r="F234" s="354"/>
      <c r="G234" s="531">
        <v>737136380.21000004</v>
      </c>
      <c r="H234" s="454"/>
      <c r="I234" s="543"/>
      <c r="J234" s="454"/>
      <c r="K234" s="544"/>
      <c r="L234" s="454"/>
      <c r="M234" s="454"/>
      <c r="N234" s="454"/>
      <c r="P234" s="454"/>
    </row>
    <row r="235" spans="1:17" ht="17.399999999999999" x14ac:dyDescent="0.3">
      <c r="A235" s="454" t="s">
        <v>2827</v>
      </c>
      <c r="B235" s="454"/>
      <c r="C235" s="454"/>
      <c r="D235" s="454"/>
      <c r="E235" s="542">
        <v>2936543.87</v>
      </c>
      <c r="F235" s="454"/>
      <c r="G235" s="531">
        <v>0</v>
      </c>
      <c r="H235" s="454"/>
      <c r="I235" s="543"/>
      <c r="J235" s="454"/>
      <c r="K235" s="544"/>
      <c r="L235" s="454"/>
      <c r="M235" s="531"/>
      <c r="N235" s="454"/>
      <c r="P235" s="454"/>
    </row>
    <row r="236" spans="1:17" ht="17.399999999999999" x14ac:dyDescent="0.3">
      <c r="A236" s="454" t="s">
        <v>2828</v>
      </c>
      <c r="B236" s="454"/>
      <c r="C236" s="454"/>
      <c r="D236" s="454"/>
      <c r="E236" s="665">
        <v>80731026.342250705</v>
      </c>
      <c r="F236" s="454"/>
      <c r="G236" s="531">
        <v>73450768.721991777</v>
      </c>
      <c r="H236" s="454"/>
      <c r="I236" s="454"/>
      <c r="J236" s="454"/>
      <c r="K236" s="544"/>
      <c r="L236" s="454"/>
      <c r="M236" s="454"/>
      <c r="N236" s="454"/>
      <c r="P236" s="454"/>
    </row>
    <row r="237" spans="1:17" ht="17.399999999999999" x14ac:dyDescent="0.3">
      <c r="A237" s="454" t="s">
        <v>2829</v>
      </c>
      <c r="B237" s="454"/>
      <c r="C237" s="454"/>
      <c r="D237" s="454"/>
      <c r="E237" s="545">
        <v>0</v>
      </c>
      <c r="F237" s="454"/>
      <c r="G237" s="531">
        <v>0</v>
      </c>
      <c r="H237" s="454"/>
      <c r="I237" s="454"/>
      <c r="J237" s="454"/>
      <c r="K237" s="544"/>
      <c r="L237" s="454"/>
      <c r="M237" s="454"/>
      <c r="N237" s="454"/>
      <c r="P237" s="454"/>
    </row>
    <row r="238" spans="1:17" ht="17.399999999999999" x14ac:dyDescent="0.3">
      <c r="A238" s="454" t="s">
        <v>2830</v>
      </c>
      <c r="B238" s="454"/>
      <c r="C238" s="454"/>
      <c r="D238" s="454"/>
      <c r="E238" s="542"/>
      <c r="F238" s="454"/>
      <c r="G238" s="531"/>
      <c r="H238" s="454"/>
      <c r="I238" s="454"/>
      <c r="J238" s="454"/>
      <c r="K238" s="544"/>
      <c r="L238" s="454"/>
      <c r="M238" s="454"/>
      <c r="N238" s="454"/>
      <c r="P238" s="454"/>
    </row>
    <row r="239" spans="1:17" ht="17.399999999999999" x14ac:dyDescent="0.3">
      <c r="A239" s="454" t="s">
        <v>2831</v>
      </c>
      <c r="B239" s="454"/>
      <c r="C239" s="454"/>
      <c r="D239" s="454"/>
      <c r="E239" s="542">
        <v>2557596000</v>
      </c>
      <c r="F239" s="454"/>
      <c r="G239" s="531">
        <v>3269533000</v>
      </c>
      <c r="H239" s="454"/>
      <c r="I239" s="454"/>
      <c r="J239" s="454"/>
      <c r="K239" s="544"/>
      <c r="L239" s="454"/>
      <c r="M239" s="454"/>
      <c r="N239" s="454"/>
      <c r="P239" s="454"/>
    </row>
    <row r="240" spans="1:17" ht="17.399999999999999" x14ac:dyDescent="0.3">
      <c r="A240" s="454" t="s">
        <v>2832</v>
      </c>
      <c r="B240" s="454"/>
      <c r="C240" s="454"/>
      <c r="D240" s="454"/>
      <c r="E240" s="542">
        <v>0</v>
      </c>
      <c r="F240" s="454"/>
      <c r="G240" s="531">
        <v>0</v>
      </c>
      <c r="H240" s="454"/>
      <c r="I240" s="454"/>
      <c r="J240" s="454"/>
      <c r="K240" s="544"/>
      <c r="L240" s="454"/>
      <c r="M240" s="454"/>
      <c r="N240" s="454"/>
      <c r="P240" s="454"/>
    </row>
    <row r="241" spans="1:17" ht="17.399999999999999" x14ac:dyDescent="0.3">
      <c r="A241" s="470" t="s">
        <v>2833</v>
      </c>
      <c r="B241" s="454"/>
      <c r="C241" s="454"/>
      <c r="D241" s="454"/>
      <c r="E241" s="546"/>
      <c r="F241" s="454"/>
      <c r="G241" s="533"/>
      <c r="H241" s="454"/>
      <c r="I241" s="454"/>
      <c r="J241" s="454"/>
      <c r="K241" s="544"/>
      <c r="L241" s="454"/>
      <c r="M241" s="454"/>
      <c r="N241" s="454"/>
      <c r="P241" s="454"/>
    </row>
    <row r="242" spans="1:17" ht="17.399999999999999" x14ac:dyDescent="0.3">
      <c r="A242" s="454" t="s">
        <v>2834</v>
      </c>
      <c r="B242" s="454"/>
      <c r="C242" s="454"/>
      <c r="D242" s="454"/>
      <c r="E242" s="545">
        <v>-17101098.239999998</v>
      </c>
      <c r="F242" s="454"/>
      <c r="G242" s="547">
        <v>-19591146.043777801</v>
      </c>
      <c r="H242" s="454"/>
      <c r="I242" s="454"/>
      <c r="J242" s="454"/>
      <c r="K242" s="544"/>
      <c r="L242" s="454"/>
      <c r="M242" s="454"/>
      <c r="N242" s="454"/>
      <c r="P242" s="454"/>
    </row>
    <row r="243" spans="1:17" ht="17.399999999999999" x14ac:dyDescent="0.3">
      <c r="A243" s="454" t="s">
        <v>2835</v>
      </c>
      <c r="B243" s="454"/>
      <c r="C243" s="454"/>
      <c r="D243" s="454"/>
      <c r="E243" s="545">
        <v>-25722024.800000001</v>
      </c>
      <c r="F243" s="454"/>
      <c r="G243" s="547">
        <v>-25147264.619772699</v>
      </c>
      <c r="H243" s="454"/>
      <c r="I243" s="454"/>
      <c r="J243" s="454"/>
      <c r="K243" s="544"/>
      <c r="L243" s="454"/>
      <c r="M243" s="454"/>
      <c r="N243" s="454"/>
      <c r="P243" s="454"/>
    </row>
    <row r="244" spans="1:17" ht="19.8" x14ac:dyDescent="0.3">
      <c r="A244" s="448" t="s">
        <v>2836</v>
      </c>
      <c r="B244" s="448"/>
      <c r="C244" s="448"/>
      <c r="D244" s="448"/>
      <c r="E244" s="545">
        <v>-756404393.01999974</v>
      </c>
      <c r="F244" s="532" t="s">
        <v>2837</v>
      </c>
      <c r="G244" s="547">
        <v>-737136380.21000004</v>
      </c>
      <c r="H244" s="454"/>
      <c r="I244" s="533"/>
      <c r="J244" s="454"/>
      <c r="K244" s="544"/>
      <c r="L244" s="454"/>
      <c r="M244" s="454"/>
      <c r="N244" s="454"/>
      <c r="P244" s="454"/>
    </row>
    <row r="245" spans="1:17" ht="19.8" x14ac:dyDescent="0.3">
      <c r="A245" s="454" t="s">
        <v>2838</v>
      </c>
      <c r="B245" s="454"/>
      <c r="C245" s="454"/>
      <c r="D245" s="454"/>
      <c r="E245" s="545"/>
      <c r="F245" s="532"/>
      <c r="G245" s="547"/>
      <c r="H245" s="454"/>
      <c r="I245" s="533"/>
      <c r="J245" s="454"/>
      <c r="K245" s="544"/>
      <c r="L245" s="454"/>
      <c r="M245" s="454"/>
      <c r="N245" s="454"/>
      <c r="P245" s="454"/>
    </row>
    <row r="246" spans="1:17" ht="17.399999999999999" x14ac:dyDescent="0.3">
      <c r="A246" s="454" t="s">
        <v>2839</v>
      </c>
      <c r="B246" s="454"/>
      <c r="C246" s="454"/>
      <c r="D246" s="454"/>
      <c r="E246" s="545">
        <v>-2557595886.3699999</v>
      </c>
      <c r="F246" s="454"/>
      <c r="G246" s="547">
        <v>-3269532828.8499999</v>
      </c>
      <c r="H246" s="454"/>
      <c r="I246" s="533"/>
      <c r="J246" s="454"/>
      <c r="K246" s="544"/>
      <c r="L246" s="454"/>
      <c r="M246" s="454"/>
      <c r="N246" s="454"/>
      <c r="P246" s="454"/>
    </row>
    <row r="247" spans="1:17" ht="17.399999999999999" x14ac:dyDescent="0.3">
      <c r="A247" s="454" t="s">
        <v>2840</v>
      </c>
      <c r="B247" s="454"/>
      <c r="C247" s="454"/>
      <c r="D247" s="454"/>
      <c r="E247" s="545">
        <v>-3408.45</v>
      </c>
      <c r="F247" s="454"/>
      <c r="G247" s="547">
        <v>-49.45</v>
      </c>
      <c r="H247" s="454"/>
      <c r="I247" s="454"/>
      <c r="J247" s="454"/>
      <c r="K247" s="544"/>
      <c r="L247" s="454"/>
      <c r="M247" s="454"/>
      <c r="N247" s="454"/>
      <c r="P247" s="454"/>
    </row>
    <row r="248" spans="1:17" ht="17.399999999999999" x14ac:dyDescent="0.3">
      <c r="A248" s="454" t="s">
        <v>2841</v>
      </c>
      <c r="B248" s="454"/>
      <c r="C248" s="454"/>
      <c r="D248" s="454"/>
      <c r="E248" s="545"/>
      <c r="F248" s="454"/>
      <c r="G248" s="547"/>
      <c r="H248" s="454"/>
      <c r="I248" s="454"/>
      <c r="J248" s="454"/>
      <c r="K248" s="544"/>
      <c r="L248" s="454"/>
      <c r="M248" s="454"/>
      <c r="N248" s="454"/>
      <c r="P248" s="454"/>
    </row>
    <row r="249" spans="1:17" ht="18" thickBot="1" x14ac:dyDescent="0.35">
      <c r="A249" s="454" t="s">
        <v>2842</v>
      </c>
      <c r="B249" s="454"/>
      <c r="C249" s="454"/>
      <c r="D249" s="454"/>
      <c r="E249" s="666">
        <v>37925281.692251012</v>
      </c>
      <c r="F249" s="454"/>
      <c r="G249" s="548">
        <v>28712479.758440781</v>
      </c>
      <c r="H249" s="454"/>
      <c r="I249" s="454"/>
      <c r="J249" s="454"/>
      <c r="K249" s="454"/>
      <c r="L249" s="454"/>
      <c r="M249" s="454"/>
      <c r="N249" s="454"/>
      <c r="P249" s="454"/>
    </row>
    <row r="250" spans="1:17" ht="18" thickTop="1" x14ac:dyDescent="0.3">
      <c r="A250" s="454"/>
      <c r="B250" s="454"/>
      <c r="C250" s="454"/>
      <c r="D250" s="454"/>
      <c r="E250" s="545"/>
      <c r="F250" s="454"/>
      <c r="G250" s="547"/>
      <c r="H250" s="454"/>
      <c r="I250" s="454"/>
      <c r="J250" s="454"/>
      <c r="K250" s="454"/>
      <c r="L250" s="454"/>
      <c r="M250" s="454"/>
      <c r="N250" s="454"/>
      <c r="P250" s="454"/>
    </row>
    <row r="251" spans="1:17" ht="17.399999999999999" x14ac:dyDescent="0.3">
      <c r="A251" s="414" t="s">
        <v>3037</v>
      </c>
      <c r="B251" s="432"/>
      <c r="C251" s="432"/>
      <c r="D251" s="432"/>
      <c r="E251" s="432"/>
      <c r="F251" s="432"/>
      <c r="G251" s="432"/>
      <c r="H251" s="432"/>
      <c r="I251" s="432"/>
      <c r="J251" s="432"/>
      <c r="K251" s="432"/>
      <c r="L251" s="432"/>
      <c r="M251" s="432"/>
      <c r="N251" s="454"/>
      <c r="P251" s="454"/>
    </row>
    <row r="252" spans="1:17" ht="17.399999999999999" x14ac:dyDescent="0.3">
      <c r="A252" s="725"/>
      <c r="B252" s="725"/>
      <c r="C252" s="725"/>
      <c r="D252" s="725"/>
      <c r="E252" s="725"/>
      <c r="F252" s="725"/>
      <c r="G252" s="725"/>
      <c r="H252" s="725"/>
      <c r="I252" s="725"/>
      <c r="J252" s="725"/>
      <c r="K252" s="725"/>
      <c r="L252" s="725"/>
      <c r="M252" s="725"/>
      <c r="N252" s="454"/>
      <c r="P252" s="454"/>
    </row>
    <row r="253" spans="1:17" ht="17.399999999999999" x14ac:dyDescent="0.3">
      <c r="A253" s="368" t="s">
        <v>2843</v>
      </c>
      <c r="B253" s="508"/>
      <c r="C253" s="549"/>
      <c r="D253" s="508"/>
      <c r="E253" s="508"/>
      <c r="F253" s="508"/>
      <c r="G253" s="549"/>
      <c r="H253" s="549"/>
      <c r="I253" s="508"/>
      <c r="J253" s="508"/>
      <c r="K253" s="508"/>
      <c r="L253" s="508"/>
      <c r="M253" s="477"/>
      <c r="N253" s="508"/>
      <c r="O253" s="477"/>
      <c r="P253" s="508"/>
      <c r="Q253" s="477"/>
    </row>
    <row r="254" spans="1:17" ht="17.399999999999999" x14ac:dyDescent="0.3">
      <c r="A254" s="454" t="s">
        <v>2844</v>
      </c>
      <c r="B254" s="512"/>
      <c r="C254" s="550"/>
      <c r="D254" s="512"/>
      <c r="E254" s="512"/>
      <c r="F254" s="512"/>
      <c r="G254" s="384" t="s">
        <v>136</v>
      </c>
      <c r="H254" s="550"/>
      <c r="I254" s="512"/>
      <c r="J254" s="512"/>
      <c r="K254" s="512"/>
      <c r="L254" s="512"/>
      <c r="M254" s="454"/>
      <c r="N254" s="512"/>
      <c r="P254" s="512"/>
    </row>
    <row r="255" spans="1:17" ht="17.399999999999999" x14ac:dyDescent="0.3">
      <c r="A255" s="448" t="s">
        <v>2845</v>
      </c>
      <c r="B255" s="512"/>
      <c r="C255" s="448"/>
      <c r="D255" s="512"/>
      <c r="E255" s="383"/>
      <c r="F255" s="512"/>
      <c r="G255" s="551">
        <v>35454117237.109863</v>
      </c>
      <c r="H255" s="503"/>
      <c r="I255" s="420"/>
      <c r="J255" s="512"/>
      <c r="K255" s="512"/>
      <c r="L255" s="512"/>
      <c r="M255" s="379"/>
      <c r="N255" s="512"/>
      <c r="P255" s="512"/>
    </row>
    <row r="256" spans="1:17" ht="17.399999999999999" x14ac:dyDescent="0.3">
      <c r="A256" s="379" t="s">
        <v>2846</v>
      </c>
      <c r="B256" s="420"/>
      <c r="C256" s="552"/>
      <c r="D256" s="420"/>
      <c r="E256" s="551"/>
      <c r="F256" s="420"/>
      <c r="G256" s="551">
        <v>37270111742.260574</v>
      </c>
      <c r="H256" s="406"/>
      <c r="I256" s="487"/>
      <c r="J256" s="420"/>
      <c r="K256" s="420"/>
      <c r="L256" s="420"/>
      <c r="M256" s="379"/>
      <c r="N256" s="420"/>
      <c r="P256" s="420"/>
    </row>
    <row r="257" spans="1:16" ht="17.399999999999999" x14ac:dyDescent="0.3">
      <c r="A257" s="448" t="s">
        <v>2847</v>
      </c>
      <c r="B257" s="420"/>
      <c r="C257" s="553"/>
      <c r="D257" s="420"/>
      <c r="E257" s="726">
        <v>127710</v>
      </c>
      <c r="F257" s="726"/>
      <c r="G257" s="726"/>
      <c r="H257" s="406"/>
      <c r="I257" s="420"/>
      <c r="J257" s="420"/>
      <c r="K257" s="420"/>
      <c r="L257" s="420"/>
      <c r="M257" s="379"/>
      <c r="N257" s="420"/>
      <c r="P257" s="420"/>
    </row>
    <row r="258" spans="1:16" ht="17.399999999999999" x14ac:dyDescent="0.3">
      <c r="A258" s="448" t="s">
        <v>2848</v>
      </c>
      <c r="B258" s="420"/>
      <c r="C258" s="554"/>
      <c r="D258" s="420"/>
      <c r="E258" s="555"/>
      <c r="F258" s="420"/>
      <c r="G258" s="555">
        <v>291833.93424368155</v>
      </c>
      <c r="H258" s="406"/>
      <c r="I258" s="420"/>
      <c r="J258" s="420"/>
      <c r="K258" s="420"/>
      <c r="L258" s="420"/>
      <c r="M258" s="379"/>
      <c r="N258" s="420"/>
      <c r="P258" s="420"/>
    </row>
    <row r="259" spans="1:16" ht="17.399999999999999" x14ac:dyDescent="0.3">
      <c r="A259" s="556" t="s">
        <v>2849</v>
      </c>
      <c r="B259" s="420"/>
      <c r="C259" s="553"/>
      <c r="D259" s="420"/>
      <c r="E259" s="652"/>
      <c r="F259" s="420"/>
      <c r="G259" s="652">
        <v>126255</v>
      </c>
      <c r="H259" s="451"/>
      <c r="I259" s="553"/>
      <c r="J259" s="420"/>
      <c r="K259" s="420"/>
      <c r="L259" s="420"/>
      <c r="M259" s="379"/>
      <c r="N259" s="420"/>
      <c r="P259" s="420"/>
    </row>
    <row r="260" spans="1:16" ht="18" customHeight="1" x14ac:dyDescent="0.3">
      <c r="A260" s="448" t="s">
        <v>2850</v>
      </c>
      <c r="B260" s="420"/>
      <c r="C260" s="553"/>
      <c r="D260" s="420"/>
      <c r="E260" s="726">
        <v>127710</v>
      </c>
      <c r="F260" s="726"/>
      <c r="G260" s="726"/>
      <c r="H260" s="406"/>
      <c r="I260" s="487"/>
      <c r="J260" s="420"/>
      <c r="K260" s="420"/>
      <c r="L260" s="420"/>
      <c r="M260" s="379"/>
      <c r="N260" s="420"/>
      <c r="P260" s="420"/>
    </row>
    <row r="261" spans="1:16" ht="18" customHeight="1" x14ac:dyDescent="0.3">
      <c r="A261" s="448"/>
      <c r="B261" s="420"/>
      <c r="C261" s="553"/>
      <c r="D261" s="420"/>
      <c r="E261" s="652"/>
      <c r="F261" s="420"/>
      <c r="G261" s="639" t="s">
        <v>2851</v>
      </c>
      <c r="H261" s="419"/>
      <c r="I261" s="639" t="s">
        <v>2852</v>
      </c>
      <c r="J261" s="420"/>
      <c r="K261" s="420"/>
      <c r="L261" s="420"/>
      <c r="M261" s="379"/>
      <c r="N261" s="420"/>
      <c r="P261" s="420"/>
    </row>
    <row r="262" spans="1:16" ht="17.399999999999999" x14ac:dyDescent="0.3">
      <c r="A262" s="379" t="s">
        <v>2853</v>
      </c>
      <c r="B262" s="420"/>
      <c r="C262" s="489"/>
      <c r="D262" s="420"/>
      <c r="E262" s="420"/>
      <c r="F262" s="420"/>
      <c r="G262" s="557">
        <v>0.60875146122997792</v>
      </c>
      <c r="H262" s="406"/>
      <c r="I262" s="557">
        <v>0.47562137834023804</v>
      </c>
      <c r="J262" s="420"/>
      <c r="K262" s="420"/>
      <c r="L262" s="420"/>
      <c r="M262" s="379"/>
      <c r="N262" s="420"/>
      <c r="P262" s="420"/>
    </row>
    <row r="263" spans="1:16" ht="17.399999999999999" x14ac:dyDescent="0.3">
      <c r="A263" s="379" t="s">
        <v>2854</v>
      </c>
      <c r="B263" s="420"/>
      <c r="C263" s="489"/>
      <c r="D263" s="420"/>
      <c r="E263" s="420"/>
      <c r="F263" s="420"/>
      <c r="G263" s="557">
        <v>0.69269379725503311</v>
      </c>
      <c r="H263" s="406"/>
      <c r="I263" s="557">
        <v>0.53469399264515471</v>
      </c>
      <c r="J263" s="420"/>
      <c r="K263" s="420"/>
      <c r="L263" s="420"/>
      <c r="M263" s="379"/>
      <c r="N263" s="420"/>
      <c r="P263" s="420"/>
    </row>
    <row r="264" spans="1:16" ht="17.399999999999999" x14ac:dyDescent="0.3">
      <c r="A264" s="379" t="s">
        <v>2855</v>
      </c>
      <c r="B264" s="420"/>
      <c r="C264" s="489"/>
      <c r="D264" s="420"/>
      <c r="E264" s="420"/>
      <c r="F264" s="420"/>
      <c r="G264" s="557">
        <v>0.69269379725503311</v>
      </c>
      <c r="H264" s="406"/>
      <c r="I264" s="557"/>
      <c r="J264" s="420"/>
      <c r="K264" s="420"/>
      <c r="L264" s="420"/>
      <c r="M264" s="379"/>
      <c r="N264" s="420"/>
      <c r="P264" s="420"/>
    </row>
    <row r="265" spans="1:16" ht="17.399999999999999" x14ac:dyDescent="0.3">
      <c r="A265" s="379" t="s">
        <v>2856</v>
      </c>
      <c r="B265" s="420"/>
      <c r="C265" s="558"/>
      <c r="D265" s="420"/>
      <c r="E265" s="420"/>
      <c r="F265" s="420"/>
      <c r="G265" s="559">
        <v>22.664032224927574</v>
      </c>
      <c r="H265" s="383" t="s">
        <v>2857</v>
      </c>
      <c r="I265" s="420"/>
      <c r="J265" s="420"/>
      <c r="K265" s="420"/>
      <c r="L265" s="420"/>
      <c r="M265" s="379"/>
      <c r="N265" s="420"/>
      <c r="P265" s="420"/>
    </row>
    <row r="266" spans="1:16" ht="17.399999999999999" x14ac:dyDescent="0.3">
      <c r="A266" s="379" t="s">
        <v>2858</v>
      </c>
      <c r="B266" s="420"/>
      <c r="C266" s="489"/>
      <c r="D266" s="420"/>
      <c r="E266" s="420"/>
      <c r="F266" s="420"/>
      <c r="G266" s="557">
        <v>2.4092605430580935E-2</v>
      </c>
      <c r="H266" s="406"/>
      <c r="I266" s="420"/>
      <c r="J266" s="420"/>
      <c r="K266" s="420"/>
      <c r="L266" s="420"/>
      <c r="M266" s="379"/>
      <c r="N266" s="420"/>
      <c r="P266" s="420"/>
    </row>
    <row r="267" spans="1:16" ht="17.399999999999999" x14ac:dyDescent="0.3">
      <c r="A267" s="379" t="s">
        <v>2859</v>
      </c>
      <c r="B267" s="420"/>
      <c r="C267" s="560"/>
      <c r="D267" s="420"/>
      <c r="E267" s="420"/>
      <c r="F267" s="420"/>
      <c r="G267" s="559">
        <v>56.14</v>
      </c>
      <c r="H267" s="383" t="s">
        <v>2857</v>
      </c>
      <c r="I267" s="420"/>
      <c r="J267" s="420"/>
      <c r="K267" s="420"/>
      <c r="L267" s="420"/>
      <c r="M267" s="379"/>
      <c r="N267" s="420"/>
      <c r="P267" s="420"/>
    </row>
    <row r="268" spans="1:16" ht="17.399999999999999" x14ac:dyDescent="0.3">
      <c r="A268" s="379" t="s">
        <v>2860</v>
      </c>
      <c r="B268" s="420"/>
      <c r="C268" s="561"/>
      <c r="D268" s="420"/>
      <c r="E268" s="420"/>
      <c r="F268" s="420"/>
      <c r="G268" s="559">
        <v>33.475967775072426</v>
      </c>
      <c r="H268" s="383" t="s">
        <v>2857</v>
      </c>
      <c r="I268" s="420"/>
      <c r="J268" s="420"/>
      <c r="K268" s="420"/>
      <c r="L268" s="420"/>
      <c r="M268" s="379"/>
      <c r="N268" s="420"/>
      <c r="P268" s="420"/>
    </row>
    <row r="269" spans="1:16" ht="17.399999999999999" x14ac:dyDescent="0.3">
      <c r="A269" s="379" t="s">
        <v>2861</v>
      </c>
      <c r="B269" s="420"/>
      <c r="C269" s="406"/>
      <c r="D269" s="420"/>
      <c r="F269" s="420"/>
      <c r="G269" s="489" t="s">
        <v>2784</v>
      </c>
      <c r="H269" s="406"/>
      <c r="I269" s="420"/>
      <c r="J269" s="420"/>
      <c r="K269" s="420"/>
      <c r="L269" s="420"/>
      <c r="M269" s="379"/>
      <c r="N269" s="420"/>
      <c r="P269" s="420"/>
    </row>
    <row r="270" spans="1:16" ht="17.399999999999999" x14ac:dyDescent="0.3">
      <c r="A270" s="379"/>
      <c r="B270" s="420"/>
      <c r="C270" s="406"/>
      <c r="D270" s="420"/>
      <c r="F270" s="420"/>
      <c r="G270" s="489"/>
      <c r="H270" s="406"/>
      <c r="I270" s="420"/>
      <c r="J270" s="420"/>
      <c r="K270" s="420"/>
      <c r="L270" s="420"/>
      <c r="M270" s="379"/>
      <c r="N270" s="420"/>
      <c r="P270" s="420"/>
    </row>
    <row r="271" spans="1:16" ht="17.399999999999999" customHeight="1" x14ac:dyDescent="0.3">
      <c r="A271" s="725" t="s">
        <v>2862</v>
      </c>
      <c r="B271" s="725"/>
      <c r="C271" s="725"/>
      <c r="D271" s="725"/>
      <c r="E271" s="725"/>
      <c r="F271" s="725"/>
      <c r="G271" s="725"/>
      <c r="H271" s="725"/>
      <c r="I271" s="725"/>
      <c r="J271" s="725"/>
      <c r="K271" s="725"/>
      <c r="L271" s="725"/>
      <c r="M271" s="725"/>
      <c r="N271" s="420"/>
      <c r="P271" s="420"/>
    </row>
    <row r="272" spans="1:16" ht="17.399999999999999" customHeight="1" x14ac:dyDescent="0.3">
      <c r="A272" s="725" t="s">
        <v>2863</v>
      </c>
      <c r="B272" s="725"/>
      <c r="C272" s="725"/>
      <c r="D272" s="725"/>
      <c r="E272" s="725"/>
      <c r="F272" s="725"/>
      <c r="G272" s="725"/>
      <c r="H272" s="725"/>
      <c r="I272" s="725"/>
      <c r="J272" s="725"/>
      <c r="K272" s="725"/>
      <c r="L272" s="725"/>
      <c r="M272" s="725"/>
      <c r="N272" s="420"/>
      <c r="P272" s="420"/>
    </row>
    <row r="273" spans="1:17" ht="17.399999999999999" x14ac:dyDescent="0.3">
      <c r="A273" s="379"/>
      <c r="B273" s="420"/>
      <c r="C273" s="406"/>
      <c r="D273" s="420"/>
      <c r="E273" s="420"/>
      <c r="F273" s="420"/>
      <c r="G273" s="406"/>
      <c r="H273" s="406"/>
      <c r="I273" s="420"/>
      <c r="J273" s="420"/>
      <c r="K273" s="420"/>
      <c r="L273" s="420"/>
      <c r="M273" s="379"/>
      <c r="N273" s="420"/>
      <c r="P273" s="420"/>
    </row>
    <row r="274" spans="1:17" ht="17.399999999999999" x14ac:dyDescent="0.3">
      <c r="A274" s="562" t="s">
        <v>2864</v>
      </c>
      <c r="B274" s="508"/>
      <c r="C274" s="509"/>
      <c r="D274" s="508"/>
      <c r="E274" s="508"/>
      <c r="F274" s="508"/>
      <c r="G274" s="510"/>
      <c r="H274" s="510"/>
      <c r="I274" s="508"/>
      <c r="J274" s="508"/>
      <c r="K274" s="508"/>
      <c r="L274" s="508"/>
      <c r="M274" s="477"/>
      <c r="N274" s="508"/>
      <c r="O274" s="477"/>
      <c r="P274" s="508"/>
      <c r="Q274" s="477"/>
    </row>
    <row r="275" spans="1:17" ht="17.399999999999999" x14ac:dyDescent="0.3">
      <c r="A275" s="379"/>
      <c r="B275" s="512"/>
      <c r="C275" s="406"/>
      <c r="D275" s="512"/>
      <c r="E275" s="420"/>
      <c r="F275" s="512"/>
      <c r="G275" s="406"/>
      <c r="H275" s="406"/>
      <c r="I275" s="420"/>
      <c r="J275" s="512"/>
      <c r="K275" s="420"/>
      <c r="L275" s="512"/>
      <c r="M275" s="379"/>
      <c r="N275" s="512"/>
      <c r="P275" s="512"/>
    </row>
    <row r="276" spans="1:17" ht="17.399999999999999" x14ac:dyDescent="0.3">
      <c r="A276" s="435" t="s">
        <v>2865</v>
      </c>
      <c r="B276" s="420"/>
      <c r="C276" s="503"/>
      <c r="D276" s="420"/>
      <c r="E276" s="420"/>
      <c r="F276" s="420"/>
      <c r="G276" s="563" t="s">
        <v>671</v>
      </c>
      <c r="H276" s="512"/>
      <c r="I276" s="653" t="s">
        <v>2796</v>
      </c>
      <c r="J276" s="420"/>
      <c r="K276" s="564" t="s">
        <v>2866</v>
      </c>
      <c r="L276" s="420"/>
      <c r="M276" s="653" t="s">
        <v>2796</v>
      </c>
      <c r="N276" s="420"/>
      <c r="P276" s="420"/>
    </row>
    <row r="277" spans="1:17" ht="17.399999999999999" x14ac:dyDescent="0.3">
      <c r="A277" s="379" t="s">
        <v>2867</v>
      </c>
      <c r="B277" s="420"/>
      <c r="C277" s="498"/>
      <c r="D277" s="420"/>
      <c r="E277" s="487"/>
      <c r="F277" s="420"/>
      <c r="G277" s="498">
        <v>127199</v>
      </c>
      <c r="H277" s="551"/>
      <c r="I277" s="487">
        <v>99.599874716153792</v>
      </c>
      <c r="J277" s="420"/>
      <c r="K277" s="565">
        <v>37129404417.410576</v>
      </c>
      <c r="L277" s="420"/>
      <c r="M277" s="487">
        <v>99.622466051179387</v>
      </c>
      <c r="N277" s="420"/>
      <c r="P277" s="420"/>
    </row>
    <row r="278" spans="1:17" ht="17.399999999999999" x14ac:dyDescent="0.3">
      <c r="A278" s="379" t="s">
        <v>2868</v>
      </c>
      <c r="B278" s="420"/>
      <c r="C278" s="498"/>
      <c r="D278" s="420"/>
      <c r="E278" s="487"/>
      <c r="F278" s="420"/>
      <c r="G278" s="498">
        <v>240</v>
      </c>
      <c r="H278" s="551"/>
      <c r="I278" s="487">
        <v>0.18792576932111815</v>
      </c>
      <c r="J278" s="420"/>
      <c r="K278" s="565">
        <v>67187182.89000003</v>
      </c>
      <c r="L278" s="420"/>
      <c r="M278" s="487">
        <v>0.1802709456711562</v>
      </c>
      <c r="N278" s="420"/>
      <c r="P278" s="420"/>
    </row>
    <row r="279" spans="1:17" ht="17.399999999999999" x14ac:dyDescent="0.3">
      <c r="A279" s="379" t="s">
        <v>2869</v>
      </c>
      <c r="B279" s="420"/>
      <c r="C279" s="498"/>
      <c r="D279" s="420"/>
      <c r="E279" s="487"/>
      <c r="F279" s="420"/>
      <c r="G279" s="498">
        <v>80</v>
      </c>
      <c r="H279" s="551"/>
      <c r="I279" s="487">
        <v>6.2641923107039379E-2</v>
      </c>
      <c r="J279" s="420"/>
      <c r="K279" s="565">
        <v>25146280.209999993</v>
      </c>
      <c r="L279" s="420"/>
      <c r="M279" s="487">
        <v>6.747036441444966E-2</v>
      </c>
      <c r="N279" s="420"/>
      <c r="P279" s="420"/>
    </row>
    <row r="280" spans="1:17" ht="17.399999999999999" x14ac:dyDescent="0.3">
      <c r="A280" s="379" t="s">
        <v>2870</v>
      </c>
      <c r="B280" s="420"/>
      <c r="C280" s="498"/>
      <c r="D280" s="420"/>
      <c r="E280" s="487"/>
      <c r="F280" s="420"/>
      <c r="G280" s="498">
        <v>191</v>
      </c>
      <c r="H280" s="566"/>
      <c r="I280" s="487">
        <v>0.14955759141805652</v>
      </c>
      <c r="J280" s="420"/>
      <c r="K280" s="565">
        <v>48373861.749999985</v>
      </c>
      <c r="L280" s="420"/>
      <c r="M280" s="487">
        <v>0.12979263943415301</v>
      </c>
      <c r="N280" s="420"/>
      <c r="P280" s="420"/>
    </row>
    <row r="281" spans="1:17" ht="18" thickBot="1" x14ac:dyDescent="0.35">
      <c r="A281" s="358" t="s">
        <v>2871</v>
      </c>
      <c r="B281" s="567"/>
      <c r="C281" s="568"/>
      <c r="D281" s="567"/>
      <c r="E281" s="420"/>
      <c r="F281" s="567"/>
      <c r="G281" s="569">
        <v>127710</v>
      </c>
      <c r="H281" s="570"/>
      <c r="I281" s="569">
        <v>100</v>
      </c>
      <c r="J281" s="567"/>
      <c r="K281" s="569">
        <v>37270111742</v>
      </c>
      <c r="L281" s="567"/>
      <c r="M281" s="569">
        <v>100.00000000069915</v>
      </c>
      <c r="N281" s="567"/>
      <c r="P281" s="567"/>
    </row>
    <row r="282" spans="1:17" ht="18" thickTop="1" x14ac:dyDescent="0.3">
      <c r="A282" s="571"/>
      <c r="B282" s="512"/>
      <c r="C282" s="522"/>
      <c r="D282" s="512"/>
      <c r="E282" s="523"/>
      <c r="F282" s="512"/>
      <c r="G282" s="468"/>
      <c r="H282" s="468"/>
      <c r="I282" s="469"/>
      <c r="J282" s="512"/>
      <c r="K282" s="469"/>
      <c r="L282" s="512"/>
      <c r="M282" s="527"/>
      <c r="N282" s="512"/>
      <c r="P282" s="512"/>
    </row>
    <row r="283" spans="1:17" ht="17.399999999999999" x14ac:dyDescent="0.3">
      <c r="A283" s="562" t="s">
        <v>2872</v>
      </c>
      <c r="B283" s="572"/>
      <c r="C283" s="573"/>
      <c r="D283" s="572"/>
      <c r="E283" s="572"/>
      <c r="F283" s="572"/>
      <c r="G283" s="573"/>
      <c r="H283" s="573"/>
      <c r="I283" s="572"/>
      <c r="J283" s="572"/>
      <c r="K283" s="572"/>
      <c r="L283" s="572"/>
      <c r="M283" s="572"/>
      <c r="N283" s="572"/>
      <c r="O283" s="477"/>
      <c r="P283" s="572"/>
      <c r="Q283" s="477"/>
    </row>
    <row r="284" spans="1:17" ht="17.399999999999999" x14ac:dyDescent="0.3">
      <c r="A284" s="574"/>
      <c r="B284" s="575"/>
      <c r="C284" s="576"/>
      <c r="D284" s="575"/>
      <c r="E284" s="575"/>
      <c r="F284" s="575"/>
      <c r="G284" s="576"/>
      <c r="H284" s="576"/>
      <c r="I284" s="575"/>
      <c r="J284" s="575"/>
      <c r="K284" s="575"/>
      <c r="L284" s="575"/>
      <c r="M284" s="575"/>
      <c r="N284" s="575"/>
      <c r="P284" s="575"/>
    </row>
    <row r="285" spans="1:17" ht="17.399999999999999" x14ac:dyDescent="0.3">
      <c r="A285" s="435" t="s">
        <v>2873</v>
      </c>
      <c r="B285" s="420"/>
      <c r="C285" s="503"/>
      <c r="D285" s="420"/>
      <c r="E285" s="420"/>
      <c r="F285" s="420"/>
      <c r="G285" s="563" t="s">
        <v>671</v>
      </c>
      <c r="H285" s="550"/>
      <c r="I285" s="727" t="s">
        <v>2796</v>
      </c>
      <c r="J285" s="727"/>
      <c r="K285" s="564" t="s">
        <v>2866</v>
      </c>
      <c r="L285" s="420"/>
      <c r="M285" s="653" t="s">
        <v>2796</v>
      </c>
      <c r="N285" s="577"/>
      <c r="P285" s="354"/>
    </row>
    <row r="286" spans="1:17" ht="17.399999999999999" x14ac:dyDescent="0.3">
      <c r="A286" s="379" t="s">
        <v>2874</v>
      </c>
      <c r="B286" s="420"/>
      <c r="C286" s="498"/>
      <c r="D286" s="420"/>
      <c r="E286" s="420"/>
      <c r="F286" s="420"/>
      <c r="G286" s="498">
        <v>14702</v>
      </c>
      <c r="H286" s="498"/>
      <c r="I286" s="487">
        <v>11.512019418996163</v>
      </c>
      <c r="J286" s="420"/>
      <c r="K286" s="565">
        <v>3667841894.7099972</v>
      </c>
      <c r="L286" s="420"/>
      <c r="M286" s="487">
        <v>9.8412420120991353</v>
      </c>
      <c r="N286" s="420"/>
      <c r="P286" s="420"/>
    </row>
    <row r="287" spans="1:17" ht="17.399999999999999" x14ac:dyDescent="0.3">
      <c r="A287" s="379" t="s">
        <v>2875</v>
      </c>
      <c r="B287" s="420"/>
      <c r="C287" s="498"/>
      <c r="D287" s="420"/>
      <c r="E287" s="420"/>
      <c r="F287" s="420"/>
      <c r="G287" s="498">
        <v>20617</v>
      </c>
      <c r="H287" s="498"/>
      <c r="I287" s="487">
        <v>16.143606608722887</v>
      </c>
      <c r="J287" s="420"/>
      <c r="K287" s="565">
        <v>7997704213.2199888</v>
      </c>
      <c r="L287" s="420"/>
      <c r="M287" s="487">
        <v>21.458761027022383</v>
      </c>
      <c r="N287" s="420"/>
      <c r="P287" s="420"/>
    </row>
    <row r="288" spans="1:17" ht="17.399999999999999" x14ac:dyDescent="0.3">
      <c r="A288" s="379" t="s">
        <v>2876</v>
      </c>
      <c r="B288" s="420"/>
      <c r="C288" s="498"/>
      <c r="D288" s="420"/>
      <c r="E288" s="420"/>
      <c r="F288" s="420"/>
      <c r="G288" s="498">
        <v>1830</v>
      </c>
      <c r="H288" s="498"/>
      <c r="I288" s="487">
        <v>1.4329339910735259</v>
      </c>
      <c r="J288" s="420"/>
      <c r="K288" s="565">
        <v>337527847.71000028</v>
      </c>
      <c r="L288" s="420"/>
      <c r="M288" s="487">
        <v>0.90562606854123628</v>
      </c>
      <c r="N288" s="420"/>
      <c r="P288" s="420"/>
    </row>
    <row r="289" spans="1:17" ht="17.399999999999999" x14ac:dyDescent="0.3">
      <c r="A289" s="379" t="s">
        <v>2877</v>
      </c>
      <c r="B289" s="420"/>
      <c r="C289" s="498"/>
      <c r="D289" s="420"/>
      <c r="E289" s="420"/>
      <c r="F289" s="420"/>
      <c r="G289" s="498">
        <v>2062</v>
      </c>
      <c r="H289" s="498"/>
      <c r="I289" s="487">
        <v>1.6145955680839403</v>
      </c>
      <c r="J289" s="420"/>
      <c r="K289" s="565">
        <v>270327019.19999975</v>
      </c>
      <c r="L289" s="420"/>
      <c r="M289" s="487">
        <v>0.72531851010085913</v>
      </c>
      <c r="N289" s="420"/>
      <c r="P289" s="420"/>
    </row>
    <row r="290" spans="1:17" ht="17.399999999999999" x14ac:dyDescent="0.3">
      <c r="A290" s="379" t="s">
        <v>2878</v>
      </c>
      <c r="B290" s="420"/>
      <c r="C290" s="498"/>
      <c r="D290" s="420"/>
      <c r="E290" s="420"/>
      <c r="F290" s="420"/>
      <c r="G290" s="498">
        <v>3473</v>
      </c>
      <c r="H290" s="498"/>
      <c r="I290" s="487">
        <v>2.7194424868843474</v>
      </c>
      <c r="J290" s="420"/>
      <c r="K290" s="565">
        <v>547566825.18000031</v>
      </c>
      <c r="L290" s="420"/>
      <c r="M290" s="487">
        <v>1.4691848228695883</v>
      </c>
      <c r="N290" s="420"/>
      <c r="P290" s="420"/>
    </row>
    <row r="291" spans="1:17" ht="17.399999999999999" x14ac:dyDescent="0.3">
      <c r="A291" s="379" t="s">
        <v>2879</v>
      </c>
      <c r="B291" s="420"/>
      <c r="C291" s="498"/>
      <c r="D291" s="420"/>
      <c r="E291" s="420"/>
      <c r="F291" s="420"/>
      <c r="G291" s="498">
        <v>94</v>
      </c>
      <c r="H291" s="498"/>
      <c r="I291" s="487">
        <v>7.3604259650771275E-2</v>
      </c>
      <c r="J291" s="420"/>
      <c r="K291" s="565">
        <v>19463180.490000002</v>
      </c>
      <c r="L291" s="420"/>
      <c r="M291" s="487">
        <v>5.222195367894962E-2</v>
      </c>
      <c r="N291" s="420"/>
      <c r="P291" s="420"/>
    </row>
    <row r="292" spans="1:17" ht="17.399999999999999" x14ac:dyDescent="0.3">
      <c r="A292" s="379" t="s">
        <v>2880</v>
      </c>
      <c r="B292" s="420"/>
      <c r="C292" s="498"/>
      <c r="D292" s="420"/>
      <c r="E292" s="420"/>
      <c r="F292" s="420"/>
      <c r="G292" s="498">
        <v>3756</v>
      </c>
      <c r="H292" s="498"/>
      <c r="I292" s="487">
        <v>2.9410382898754994</v>
      </c>
      <c r="J292" s="420"/>
      <c r="K292" s="565">
        <v>664708592.8399986</v>
      </c>
      <c r="L292" s="420"/>
      <c r="M292" s="487">
        <v>1.7834896697960068</v>
      </c>
      <c r="N292" s="420"/>
      <c r="P292" s="420"/>
    </row>
    <row r="293" spans="1:17" ht="17.399999999999999" x14ac:dyDescent="0.3">
      <c r="A293" s="379" t="s">
        <v>2881</v>
      </c>
      <c r="B293" s="420"/>
      <c r="C293" s="498"/>
      <c r="D293" s="420"/>
      <c r="E293" s="420"/>
      <c r="F293" s="420"/>
      <c r="G293" s="498">
        <v>60055</v>
      </c>
      <c r="H293" s="498"/>
      <c r="I293" s="487">
        <v>47.024508652415633</v>
      </c>
      <c r="J293" s="420"/>
      <c r="K293" s="565">
        <v>19594656947.920071</v>
      </c>
      <c r="L293" s="420"/>
      <c r="M293" s="487">
        <v>52.574720149922939</v>
      </c>
      <c r="N293" s="420"/>
      <c r="P293" s="420"/>
    </row>
    <row r="294" spans="1:17" ht="17.399999999999999" x14ac:dyDescent="0.3">
      <c r="A294" s="379" t="s">
        <v>2882</v>
      </c>
      <c r="B294" s="420"/>
      <c r="C294" s="498"/>
      <c r="D294" s="420"/>
      <c r="E294" s="420"/>
      <c r="F294" s="420"/>
      <c r="G294" s="498">
        <v>623</v>
      </c>
      <c r="H294" s="498"/>
      <c r="I294" s="487">
        <v>0.48782397619606921</v>
      </c>
      <c r="J294" s="420"/>
      <c r="K294" s="565">
        <v>104683885.62000005</v>
      </c>
      <c r="L294" s="420"/>
      <c r="M294" s="487">
        <v>0.2808789153750535</v>
      </c>
      <c r="N294" s="420"/>
      <c r="P294" s="420"/>
    </row>
    <row r="295" spans="1:17" ht="17.399999999999999" x14ac:dyDescent="0.3">
      <c r="A295" s="379" t="s">
        <v>2883</v>
      </c>
      <c r="B295" s="420"/>
      <c r="C295" s="498"/>
      <c r="D295" s="420"/>
      <c r="E295" s="420"/>
      <c r="F295" s="420"/>
      <c r="G295" s="498">
        <v>18136</v>
      </c>
      <c r="H295" s="498"/>
      <c r="I295" s="487">
        <v>14.200923968365828</v>
      </c>
      <c r="J295" s="420"/>
      <c r="K295" s="565">
        <v>3608269681.599998</v>
      </c>
      <c r="L295" s="420"/>
      <c r="M295" s="487">
        <v>9.6814029069137693</v>
      </c>
      <c r="N295" s="420"/>
      <c r="P295" s="420"/>
    </row>
    <row r="296" spans="1:17" ht="17.399999999999999" x14ac:dyDescent="0.3">
      <c r="A296" s="379" t="s">
        <v>2884</v>
      </c>
      <c r="B296" s="420"/>
      <c r="C296" s="498"/>
      <c r="D296" s="420"/>
      <c r="E296" s="420"/>
      <c r="F296" s="420"/>
      <c r="G296" s="498">
        <v>2225</v>
      </c>
      <c r="H296" s="498"/>
      <c r="I296" s="487">
        <v>1.7422284864145328</v>
      </c>
      <c r="J296" s="420"/>
      <c r="K296" s="565">
        <v>424151808.40999955</v>
      </c>
      <c r="L296" s="420"/>
      <c r="M296" s="487">
        <v>1.1380481264616638</v>
      </c>
      <c r="N296" s="420"/>
      <c r="P296" s="420"/>
    </row>
    <row r="297" spans="1:17" ht="17.399999999999999" x14ac:dyDescent="0.3">
      <c r="A297" s="379" t="s">
        <v>2885</v>
      </c>
      <c r="B297" s="512"/>
      <c r="C297" s="498"/>
      <c r="D297" s="512"/>
      <c r="E297" s="420"/>
      <c r="F297" s="512"/>
      <c r="G297" s="498">
        <v>137</v>
      </c>
      <c r="H297" s="384"/>
      <c r="I297" s="487">
        <v>0.10727429332080494</v>
      </c>
      <c r="J297" s="512"/>
      <c r="K297" s="565">
        <v>33209845.359999999</v>
      </c>
      <c r="L297" s="512"/>
      <c r="M297" s="487">
        <v>8.9105837916164735E-2</v>
      </c>
      <c r="N297" s="512"/>
      <c r="P297" s="512"/>
    </row>
    <row r="298" spans="1:17" ht="18" thickBot="1" x14ac:dyDescent="0.35">
      <c r="A298" s="578" t="s">
        <v>2871</v>
      </c>
      <c r="B298" s="512"/>
      <c r="C298" s="568"/>
      <c r="D298" s="512"/>
      <c r="E298" s="420"/>
      <c r="F298" s="512"/>
      <c r="G298" s="569">
        <v>127710</v>
      </c>
      <c r="H298" s="502"/>
      <c r="I298" s="569">
        <v>100</v>
      </c>
      <c r="J298" s="512"/>
      <c r="K298" s="569">
        <v>37270111742</v>
      </c>
      <c r="L298" s="512"/>
      <c r="M298" s="569">
        <v>100.00000000069777</v>
      </c>
      <c r="N298" s="512"/>
      <c r="P298" s="512"/>
    </row>
    <row r="299" spans="1:17" ht="18" thickTop="1" x14ac:dyDescent="0.3">
      <c r="A299" s="578"/>
      <c r="B299" s="512"/>
      <c r="C299" s="568"/>
      <c r="D299" s="512"/>
      <c r="E299" s="420"/>
      <c r="F299" s="512"/>
      <c r="G299" s="579"/>
      <c r="H299" s="502"/>
      <c r="I299" s="502"/>
      <c r="J299" s="512"/>
      <c r="K299" s="579"/>
      <c r="L299" s="512"/>
      <c r="M299" s="579"/>
      <c r="N299" s="512"/>
      <c r="P299" s="512"/>
    </row>
    <row r="300" spans="1:17" ht="17.399999999999999" x14ac:dyDescent="0.3">
      <c r="A300" s="562" t="s">
        <v>2886</v>
      </c>
      <c r="B300" s="508"/>
      <c r="C300" s="509"/>
      <c r="D300" s="508"/>
      <c r="E300" s="508"/>
      <c r="F300" s="508"/>
      <c r="G300" s="510"/>
      <c r="H300" s="510"/>
      <c r="I300" s="508"/>
      <c r="J300" s="508"/>
      <c r="K300" s="508"/>
      <c r="L300" s="508"/>
      <c r="M300" s="508"/>
      <c r="N300" s="508"/>
      <c r="O300" s="477"/>
      <c r="P300" s="508"/>
      <c r="Q300" s="477"/>
    </row>
    <row r="301" spans="1:17" ht="17.399999999999999" x14ac:dyDescent="0.3">
      <c r="A301" s="580"/>
      <c r="B301" s="581"/>
      <c r="C301" s="582"/>
      <c r="D301" s="581"/>
      <c r="E301" s="581"/>
      <c r="F301" s="581"/>
      <c r="G301" s="583"/>
      <c r="H301" s="583"/>
      <c r="I301" s="581"/>
      <c r="J301" s="581"/>
      <c r="K301" s="581"/>
      <c r="L301" s="581"/>
      <c r="M301" s="581"/>
      <c r="N301" s="581"/>
      <c r="O301" s="448"/>
      <c r="P301" s="581"/>
      <c r="Q301" s="448"/>
    </row>
    <row r="302" spans="1:17" ht="17.399999999999999" x14ac:dyDescent="0.3">
      <c r="A302" s="435" t="s">
        <v>2887</v>
      </c>
      <c r="B302" s="585"/>
      <c r="C302" s="586"/>
      <c r="D302" s="585"/>
      <c r="E302" s="585"/>
      <c r="F302" s="585"/>
      <c r="G302" s="587" t="s">
        <v>671</v>
      </c>
      <c r="H302" s="586"/>
      <c r="I302" s="728" t="s">
        <v>2796</v>
      </c>
      <c r="J302" s="728"/>
      <c r="K302" s="589" t="s">
        <v>2866</v>
      </c>
      <c r="L302" s="585"/>
      <c r="M302" s="654" t="s">
        <v>2796</v>
      </c>
      <c r="N302" s="590"/>
      <c r="O302" s="434"/>
      <c r="P302" s="434"/>
      <c r="Q302" s="434"/>
    </row>
    <row r="303" spans="1:17" ht="17.399999999999999" x14ac:dyDescent="0.3">
      <c r="A303" s="379" t="s">
        <v>2888</v>
      </c>
      <c r="G303" s="498">
        <v>711</v>
      </c>
      <c r="H303" s="498"/>
      <c r="I303" s="487">
        <v>0.55673009161381248</v>
      </c>
      <c r="J303" s="420"/>
      <c r="K303" s="565">
        <v>166204098.81000021</v>
      </c>
      <c r="L303" s="420"/>
      <c r="M303" s="487">
        <v>0.44594472900800119</v>
      </c>
      <c r="N303" s="420"/>
      <c r="P303" s="420"/>
    </row>
    <row r="304" spans="1:17" ht="17.399999999999999" x14ac:dyDescent="0.3">
      <c r="A304" s="379" t="s">
        <v>2889</v>
      </c>
      <c r="B304" s="420"/>
      <c r="C304" s="498"/>
      <c r="D304" s="420"/>
      <c r="E304" s="420"/>
      <c r="F304" s="420"/>
      <c r="G304" s="498">
        <v>1727</v>
      </c>
      <c r="H304" s="498"/>
      <c r="I304" s="487">
        <v>1.3522825150732127</v>
      </c>
      <c r="J304" s="420"/>
      <c r="K304" s="565">
        <v>410376387.91999948</v>
      </c>
      <c r="L304" s="420"/>
      <c r="M304" s="487">
        <v>1.1010870875782244</v>
      </c>
      <c r="N304" s="420"/>
      <c r="P304" s="420"/>
    </row>
    <row r="305" spans="1:17" ht="17.399999999999999" x14ac:dyDescent="0.3">
      <c r="A305" s="379" t="s">
        <v>2890</v>
      </c>
      <c r="B305" s="420"/>
      <c r="C305" s="498"/>
      <c r="D305" s="420"/>
      <c r="E305" s="420"/>
      <c r="F305" s="420"/>
      <c r="G305" s="498">
        <v>3617</v>
      </c>
      <c r="H305" s="498"/>
      <c r="I305" s="487">
        <v>2.8321979484770181</v>
      </c>
      <c r="J305" s="420"/>
      <c r="K305" s="565">
        <v>1035281844.0399985</v>
      </c>
      <c r="L305" s="420"/>
      <c r="M305" s="487">
        <v>2.7777803597677733</v>
      </c>
      <c r="N305" s="420"/>
      <c r="P305" s="420"/>
    </row>
    <row r="306" spans="1:17" ht="17.399999999999999" x14ac:dyDescent="0.3">
      <c r="A306" s="379" t="s">
        <v>2891</v>
      </c>
      <c r="B306" s="420"/>
      <c r="C306" s="498"/>
      <c r="D306" s="420"/>
      <c r="E306" s="420"/>
      <c r="F306" s="420"/>
      <c r="G306" s="498">
        <v>10301</v>
      </c>
      <c r="H306" s="498"/>
      <c r="I306" s="487">
        <v>8.0659306240701589</v>
      </c>
      <c r="J306" s="420"/>
      <c r="K306" s="565">
        <v>3089763413.7899952</v>
      </c>
      <c r="L306" s="420"/>
      <c r="M306" s="487">
        <v>8.2901909045970683</v>
      </c>
      <c r="N306" s="420"/>
      <c r="P306" s="420"/>
    </row>
    <row r="307" spans="1:17" ht="17.399999999999999" x14ac:dyDescent="0.3">
      <c r="A307" s="379" t="s">
        <v>2892</v>
      </c>
      <c r="B307" s="420"/>
      <c r="C307" s="498"/>
      <c r="D307" s="420"/>
      <c r="E307" s="420"/>
      <c r="F307" s="420"/>
      <c r="G307" s="498">
        <v>18740</v>
      </c>
      <c r="H307" s="498"/>
      <c r="I307" s="487">
        <v>14.673870487823976</v>
      </c>
      <c r="J307" s="420"/>
      <c r="K307" s="565">
        <v>5750069515.4900217</v>
      </c>
      <c r="L307" s="420"/>
      <c r="M307" s="487">
        <v>15.428098405645832</v>
      </c>
      <c r="N307" s="420"/>
      <c r="P307" s="420"/>
    </row>
    <row r="308" spans="1:17" ht="17.399999999999999" x14ac:dyDescent="0.3">
      <c r="A308" s="379" t="s">
        <v>2893</v>
      </c>
      <c r="B308" s="420"/>
      <c r="C308" s="498"/>
      <c r="D308" s="420"/>
      <c r="E308" s="420"/>
      <c r="F308" s="420"/>
      <c r="G308" s="498">
        <v>25273</v>
      </c>
      <c r="H308" s="498"/>
      <c r="I308" s="487">
        <v>19.789366533552581</v>
      </c>
      <c r="J308" s="420"/>
      <c r="K308" s="565">
        <v>8073922640.7400141</v>
      </c>
      <c r="L308" s="420"/>
      <c r="M308" s="487">
        <v>21.663263841479548</v>
      </c>
      <c r="N308" s="420"/>
      <c r="P308" s="420"/>
    </row>
    <row r="309" spans="1:17" ht="19.2" x14ac:dyDescent="0.45">
      <c r="A309" s="379" t="s">
        <v>2894</v>
      </c>
      <c r="B309" s="420"/>
      <c r="C309" s="498"/>
      <c r="D309" s="420"/>
      <c r="E309" s="420"/>
      <c r="F309" s="420"/>
      <c r="G309" s="498">
        <v>67341</v>
      </c>
      <c r="H309" s="498"/>
      <c r="I309" s="487">
        <v>52.729621799389236</v>
      </c>
      <c r="J309" s="420"/>
      <c r="K309" s="565">
        <v>18744493841.469883</v>
      </c>
      <c r="L309" s="420"/>
      <c r="M309" s="487">
        <v>50.293634671923556</v>
      </c>
      <c r="N309" s="584"/>
      <c r="P309" s="584"/>
    </row>
    <row r="310" spans="1:17" ht="19.8" thickBot="1" x14ac:dyDescent="0.5">
      <c r="A310" s="358" t="s">
        <v>2871</v>
      </c>
      <c r="B310" s="584"/>
      <c r="C310" s="568"/>
      <c r="D310" s="584"/>
      <c r="E310" s="420"/>
      <c r="F310" s="584"/>
      <c r="G310" s="569">
        <v>127710</v>
      </c>
      <c r="H310" s="502"/>
      <c r="I310" s="569">
        <v>100</v>
      </c>
      <c r="J310" s="584"/>
      <c r="K310" s="569">
        <v>37270111742.259911</v>
      </c>
      <c r="L310" s="584"/>
      <c r="M310" s="569">
        <v>100</v>
      </c>
      <c r="N310" s="512"/>
      <c r="P310" s="512"/>
    </row>
    <row r="311" spans="1:17" ht="18" thickTop="1" x14ac:dyDescent="0.3">
      <c r="A311" s="725"/>
      <c r="B311" s="725"/>
      <c r="C311" s="725"/>
      <c r="D311" s="725"/>
      <c r="E311" s="725"/>
      <c r="F311" s="725"/>
      <c r="G311" s="725"/>
      <c r="H311" s="725"/>
      <c r="I311" s="725"/>
      <c r="J311" s="725"/>
      <c r="K311" s="725"/>
      <c r="L311" s="725"/>
      <c r="M311" s="725"/>
      <c r="N311" s="512"/>
      <c r="P311" s="512"/>
    </row>
    <row r="312" spans="1:17" ht="17.399999999999999" x14ac:dyDescent="0.3">
      <c r="A312" s="358"/>
      <c r="B312" s="512"/>
      <c r="C312" s="570"/>
      <c r="D312" s="512"/>
      <c r="E312" s="512"/>
      <c r="F312" s="512"/>
      <c r="G312" s="502"/>
      <c r="H312" s="502"/>
      <c r="I312" s="512"/>
      <c r="J312" s="512"/>
      <c r="K312" s="512"/>
      <c r="L312" s="512"/>
      <c r="M312" s="512"/>
      <c r="N312" s="512"/>
      <c r="P312" s="512"/>
    </row>
    <row r="313" spans="1:17" ht="17.399999999999999" x14ac:dyDescent="0.3">
      <c r="A313" s="562" t="s">
        <v>2895</v>
      </c>
      <c r="B313" s="508"/>
      <c r="C313" s="509"/>
      <c r="D313" s="508"/>
      <c r="E313" s="508"/>
      <c r="F313" s="508"/>
      <c r="G313" s="510"/>
      <c r="H313" s="510"/>
      <c r="I313" s="508"/>
      <c r="J313" s="508"/>
      <c r="K313" s="508"/>
      <c r="L313" s="508"/>
      <c r="M313" s="508"/>
      <c r="N313" s="508"/>
      <c r="O313" s="477"/>
      <c r="P313" s="508"/>
      <c r="Q313" s="477"/>
    </row>
    <row r="314" spans="1:17" ht="17.399999999999999" x14ac:dyDescent="0.3">
      <c r="A314" s="379"/>
      <c r="B314" s="420"/>
      <c r="C314" s="566"/>
      <c r="D314" s="420"/>
      <c r="E314" s="420"/>
      <c r="F314" s="420"/>
      <c r="G314" s="551"/>
      <c r="H314" s="551"/>
      <c r="I314" s="420"/>
      <c r="J314" s="420"/>
      <c r="K314" s="420"/>
      <c r="L314" s="420"/>
      <c r="M314" s="420"/>
      <c r="N314" s="420"/>
      <c r="P314" s="420"/>
    </row>
    <row r="315" spans="1:17" ht="17.399999999999999" x14ac:dyDescent="0.3">
      <c r="A315" s="379"/>
      <c r="B315" s="420"/>
      <c r="C315" s="566"/>
      <c r="D315" s="420"/>
      <c r="E315" s="420"/>
      <c r="F315" s="420"/>
      <c r="G315" s="551"/>
      <c r="H315" s="551"/>
      <c r="I315" s="420"/>
      <c r="J315" s="420"/>
      <c r="K315" s="420"/>
      <c r="L315" s="420"/>
      <c r="M315" s="420"/>
      <c r="N315" s="420"/>
      <c r="P315" s="420"/>
    </row>
    <row r="316" spans="1:17" ht="17.399999999999999" x14ac:dyDescent="0.3">
      <c r="A316" s="435" t="s">
        <v>2626</v>
      </c>
      <c r="B316" s="585"/>
      <c r="C316" s="586"/>
      <c r="D316" s="585"/>
      <c r="E316" s="585"/>
      <c r="F316" s="585"/>
      <c r="G316" s="587" t="s">
        <v>671</v>
      </c>
      <c r="H316" s="588"/>
      <c r="I316" s="728" t="s">
        <v>2796</v>
      </c>
      <c r="J316" s="728"/>
      <c r="K316" s="589" t="s">
        <v>2866</v>
      </c>
      <c r="L316" s="585"/>
      <c r="M316" s="654" t="s">
        <v>2796</v>
      </c>
      <c r="N316" s="590"/>
      <c r="O316" s="434"/>
      <c r="P316" s="434"/>
      <c r="Q316" s="434"/>
    </row>
    <row r="317" spans="1:17" ht="17.399999999999999" x14ac:dyDescent="0.3">
      <c r="A317" s="383" t="s">
        <v>2629</v>
      </c>
      <c r="B317" s="420"/>
      <c r="C317" s="498"/>
      <c r="D317" s="420"/>
      <c r="E317" s="420"/>
      <c r="F317" s="420"/>
      <c r="G317" s="498">
        <v>105485</v>
      </c>
      <c r="H317" s="551"/>
      <c r="I317" s="487">
        <v>82.597290736825627</v>
      </c>
      <c r="J317" s="420"/>
      <c r="K317" s="551">
        <v>29464803203.54982</v>
      </c>
      <c r="L317" s="420"/>
      <c r="M317" s="487">
        <v>79.057458715224854</v>
      </c>
      <c r="N317" s="420"/>
      <c r="P317" s="420"/>
    </row>
    <row r="318" spans="1:17" ht="17.399999999999999" x14ac:dyDescent="0.3">
      <c r="A318" s="379" t="s">
        <v>2896</v>
      </c>
      <c r="B318" s="567"/>
      <c r="C318" s="498"/>
      <c r="D318" s="567"/>
      <c r="E318" s="420"/>
      <c r="F318" s="567"/>
      <c r="G318" s="498">
        <v>22225</v>
      </c>
      <c r="H318" s="498"/>
      <c r="I318" s="487">
        <v>17.40270926317438</v>
      </c>
      <c r="J318" s="567"/>
      <c r="K318" s="551">
        <v>7805308538.7100306</v>
      </c>
      <c r="L318" s="567"/>
      <c r="M318" s="487">
        <v>20.942541285472359</v>
      </c>
      <c r="N318" s="567"/>
      <c r="P318" s="567"/>
    </row>
    <row r="319" spans="1:17" ht="19.8" thickBot="1" x14ac:dyDescent="0.5">
      <c r="A319" s="358" t="s">
        <v>2871</v>
      </c>
      <c r="B319" s="584"/>
      <c r="C319" s="568"/>
      <c r="D319" s="584"/>
      <c r="E319" s="420"/>
      <c r="F319" s="584"/>
      <c r="G319" s="569">
        <v>127710</v>
      </c>
      <c r="H319" s="502"/>
      <c r="I319" s="569">
        <v>100</v>
      </c>
      <c r="J319" s="584"/>
      <c r="K319" s="569">
        <v>37270111742</v>
      </c>
      <c r="L319" s="584"/>
      <c r="M319" s="569">
        <v>100.00000000069721</v>
      </c>
      <c r="N319" s="584"/>
      <c r="P319" s="584"/>
    </row>
    <row r="320" spans="1:17" ht="18" thickTop="1" x14ac:dyDescent="0.3">
      <c r="A320" s="379"/>
      <c r="B320" s="420"/>
      <c r="C320" s="406"/>
      <c r="D320" s="420"/>
      <c r="E320" s="420"/>
      <c r="F320" s="420"/>
      <c r="G320" s="420"/>
      <c r="H320" s="406"/>
      <c r="I320" s="420"/>
      <c r="J320" s="420"/>
      <c r="K320" s="420"/>
      <c r="L320" s="420"/>
      <c r="M320" s="420"/>
      <c r="N320" s="420"/>
      <c r="P320" s="420"/>
    </row>
    <row r="321" spans="1:17" ht="17.399999999999999" x14ac:dyDescent="0.3">
      <c r="A321" s="368" t="s">
        <v>2897</v>
      </c>
      <c r="B321" s="508"/>
      <c r="C321" s="509"/>
      <c r="D321" s="508"/>
      <c r="E321" s="508"/>
      <c r="F321" s="508"/>
      <c r="G321" s="510"/>
      <c r="H321" s="510"/>
      <c r="I321" s="508"/>
      <c r="J321" s="508"/>
      <c r="K321" s="508"/>
      <c r="L321" s="508"/>
      <c r="M321" s="508"/>
      <c r="N321" s="508"/>
      <c r="O321" s="477"/>
      <c r="P321" s="508"/>
      <c r="Q321" s="477"/>
    </row>
    <row r="322" spans="1:17" ht="17.399999999999999" x14ac:dyDescent="0.3">
      <c r="A322" s="379"/>
      <c r="B322" s="420"/>
      <c r="C322" s="406"/>
      <c r="D322" s="420"/>
      <c r="E322" s="420"/>
      <c r="F322" s="420"/>
      <c r="G322" s="406"/>
      <c r="H322" s="406"/>
      <c r="I322" s="420"/>
      <c r="J322" s="420"/>
      <c r="K322" s="420"/>
      <c r="L322" s="420"/>
      <c r="M322" s="420"/>
      <c r="N322" s="420"/>
      <c r="P322" s="420"/>
    </row>
    <row r="323" spans="1:17" ht="17.399999999999999" x14ac:dyDescent="0.3">
      <c r="A323" s="435" t="s">
        <v>2898</v>
      </c>
      <c r="B323" s="420"/>
      <c r="C323" s="503"/>
      <c r="D323" s="420"/>
      <c r="E323" s="420"/>
      <c r="F323" s="420"/>
      <c r="G323" s="653" t="s">
        <v>671</v>
      </c>
      <c r="H323" s="512"/>
      <c r="I323" s="653" t="s">
        <v>2796</v>
      </c>
      <c r="J323" s="420"/>
      <c r="K323" s="564" t="s">
        <v>2866</v>
      </c>
      <c r="L323" s="420"/>
      <c r="M323" s="653" t="s">
        <v>2796</v>
      </c>
      <c r="N323" s="420"/>
      <c r="P323" s="420"/>
    </row>
    <row r="324" spans="1:17" ht="17.399999999999999" x14ac:dyDescent="0.3">
      <c r="A324" s="383" t="s">
        <v>2899</v>
      </c>
      <c r="B324" s="420"/>
      <c r="C324" s="498"/>
      <c r="D324" s="420"/>
      <c r="E324" s="420"/>
      <c r="F324" s="420"/>
      <c r="G324" s="498">
        <v>127710</v>
      </c>
      <c r="H324" s="406"/>
      <c r="I324" s="487">
        <v>100</v>
      </c>
      <c r="J324" s="420"/>
      <c r="K324" s="551">
        <v>37270111742.260574</v>
      </c>
      <c r="L324" s="420"/>
      <c r="M324" s="487">
        <v>100.00000000069915</v>
      </c>
      <c r="N324" s="420"/>
      <c r="P324" s="420"/>
    </row>
    <row r="325" spans="1:17" ht="19.8" thickBot="1" x14ac:dyDescent="0.5">
      <c r="A325" s="358" t="s">
        <v>2871</v>
      </c>
      <c r="B325" s="584"/>
      <c r="C325" s="568"/>
      <c r="D325" s="584"/>
      <c r="E325" s="420"/>
      <c r="F325" s="584"/>
      <c r="G325" s="569">
        <v>127710</v>
      </c>
      <c r="H325" s="406"/>
      <c r="I325" s="569">
        <v>100</v>
      </c>
      <c r="J325" s="584"/>
      <c r="K325" s="569">
        <v>37270111742</v>
      </c>
      <c r="L325" s="584"/>
      <c r="M325" s="569">
        <v>100.00000000069915</v>
      </c>
      <c r="N325" s="584"/>
      <c r="P325" s="584"/>
    </row>
    <row r="326" spans="1:17" ht="18" thickTop="1" x14ac:dyDescent="0.3">
      <c r="A326" s="379"/>
      <c r="B326" s="420"/>
      <c r="C326" s="406"/>
      <c r="D326" s="420"/>
      <c r="E326" s="420"/>
      <c r="F326" s="420"/>
      <c r="G326" s="406"/>
      <c r="H326" s="406"/>
      <c r="I326" s="420"/>
      <c r="J326" s="420"/>
      <c r="K326" s="420"/>
      <c r="L326" s="420"/>
      <c r="M326" s="420"/>
      <c r="N326" s="420"/>
      <c r="P326" s="420"/>
    </row>
    <row r="327" spans="1:17" ht="17.399999999999999" x14ac:dyDescent="0.3">
      <c r="A327" s="368" t="s">
        <v>2900</v>
      </c>
      <c r="B327" s="508"/>
      <c r="C327" s="549"/>
      <c r="D327" s="508"/>
      <c r="E327" s="508"/>
      <c r="F327" s="508"/>
      <c r="G327" s="549"/>
      <c r="H327" s="549"/>
      <c r="I327" s="508"/>
      <c r="J327" s="508"/>
      <c r="K327" s="508"/>
      <c r="L327" s="508"/>
      <c r="M327" s="508"/>
      <c r="N327" s="508"/>
      <c r="O327" s="477"/>
      <c r="P327" s="508"/>
      <c r="Q327" s="477"/>
    </row>
    <row r="328" spans="1:17" ht="17.399999999999999" x14ac:dyDescent="0.3">
      <c r="A328" s="379"/>
      <c r="B328" s="420"/>
      <c r="C328" s="406"/>
      <c r="D328" s="420"/>
      <c r="E328" s="420"/>
      <c r="F328" s="420"/>
      <c r="G328" s="406"/>
      <c r="H328" s="406"/>
      <c r="I328" s="420"/>
      <c r="J328" s="420"/>
      <c r="K328" s="420"/>
      <c r="L328" s="420"/>
      <c r="M328" s="420"/>
      <c r="N328" s="420"/>
      <c r="P328" s="420"/>
    </row>
    <row r="329" spans="1:17" ht="17.399999999999999" x14ac:dyDescent="0.3">
      <c r="A329" s="435" t="s">
        <v>2901</v>
      </c>
      <c r="B329" s="585"/>
      <c r="C329" s="586"/>
      <c r="D329" s="585"/>
      <c r="E329" s="585"/>
      <c r="F329" s="585"/>
      <c r="G329" s="587" t="s">
        <v>671</v>
      </c>
      <c r="H329" s="588"/>
      <c r="I329" s="589" t="s">
        <v>2796</v>
      </c>
      <c r="J329" s="585"/>
      <c r="K329" s="589" t="s">
        <v>2866</v>
      </c>
      <c r="L329" s="585"/>
      <c r="M329" s="654" t="s">
        <v>2796</v>
      </c>
      <c r="N329" s="585"/>
      <c r="O329" s="434"/>
      <c r="P329" s="585"/>
      <c r="Q329" s="434"/>
    </row>
    <row r="330" spans="1:17" ht="17.399999999999999" x14ac:dyDescent="0.3">
      <c r="A330" s="379" t="s">
        <v>2902</v>
      </c>
      <c r="B330" s="420"/>
      <c r="C330" s="498"/>
      <c r="D330" s="420"/>
      <c r="E330" s="420"/>
      <c r="F330" s="420"/>
      <c r="G330" s="498">
        <v>94060</v>
      </c>
      <c r="H330" s="551"/>
      <c r="I330" s="487">
        <v>76.541240804635109</v>
      </c>
      <c r="J330" s="420"/>
      <c r="K330" s="551">
        <v>28148766904.779774</v>
      </c>
      <c r="L330" s="420"/>
      <c r="M330" s="487">
        <v>79.394916862867632</v>
      </c>
      <c r="N330" s="420"/>
      <c r="P330" s="420"/>
    </row>
    <row r="331" spans="1:17" ht="17.399999999999999" x14ac:dyDescent="0.3">
      <c r="A331" s="379" t="s">
        <v>2903</v>
      </c>
      <c r="B331" s="567"/>
      <c r="C331" s="498"/>
      <c r="D331" s="567"/>
      <c r="E331" s="420"/>
      <c r="F331" s="567"/>
      <c r="G331" s="498">
        <v>28828</v>
      </c>
      <c r="H331" s="498"/>
      <c r="I331" s="487">
        <v>23.458759195364884</v>
      </c>
      <c r="J331" s="567"/>
      <c r="K331" s="551">
        <v>7305350332.3300323</v>
      </c>
      <c r="L331" s="567"/>
      <c r="M331" s="487">
        <v>20.60508313744208</v>
      </c>
      <c r="N331" s="567"/>
      <c r="P331" s="567"/>
    </row>
    <row r="332" spans="1:17" ht="19.8" thickBot="1" x14ac:dyDescent="0.5">
      <c r="A332" s="358" t="s">
        <v>2871</v>
      </c>
      <c r="B332" s="584"/>
      <c r="C332" s="568"/>
      <c r="D332" s="584"/>
      <c r="E332" s="420"/>
      <c r="F332" s="584"/>
      <c r="G332" s="569">
        <v>122888</v>
      </c>
      <c r="H332" s="502"/>
      <c r="I332" s="569">
        <v>100</v>
      </c>
      <c r="J332" s="584"/>
      <c r="K332" s="569">
        <v>35454117237</v>
      </c>
      <c r="L332" s="584"/>
      <c r="M332" s="569">
        <v>100.00000000030971</v>
      </c>
      <c r="N332" s="584"/>
      <c r="P332" s="584"/>
    </row>
    <row r="333" spans="1:17" ht="18" thickTop="1" x14ac:dyDescent="0.3">
      <c r="A333" s="379"/>
      <c r="B333" s="420"/>
      <c r="C333" s="406"/>
      <c r="D333" s="420"/>
      <c r="E333" s="420"/>
      <c r="F333" s="420"/>
      <c r="G333" s="406"/>
      <c r="H333" s="406"/>
      <c r="I333" s="420"/>
      <c r="J333" s="420"/>
      <c r="K333" s="420"/>
      <c r="L333" s="420"/>
      <c r="M333" s="420"/>
      <c r="N333" s="420"/>
      <c r="P333" s="420"/>
    </row>
    <row r="334" spans="1:17" ht="17.399999999999999" x14ac:dyDescent="0.3">
      <c r="A334" s="368" t="s">
        <v>2904</v>
      </c>
      <c r="B334" s="508"/>
      <c r="C334" s="509"/>
      <c r="D334" s="508"/>
      <c r="E334" s="508"/>
      <c r="F334" s="508"/>
      <c r="G334" s="510"/>
      <c r="H334" s="510"/>
      <c r="I334" s="508"/>
      <c r="J334" s="508"/>
      <c r="K334" s="508"/>
      <c r="L334" s="508"/>
      <c r="M334" s="508"/>
      <c r="N334" s="508"/>
      <c r="O334" s="477"/>
      <c r="P334" s="508"/>
      <c r="Q334" s="477"/>
    </row>
    <row r="335" spans="1:17" ht="17.399999999999999" x14ac:dyDescent="0.3">
      <c r="A335" s="379"/>
      <c r="B335" s="420"/>
      <c r="C335" s="566"/>
      <c r="D335" s="420"/>
      <c r="E335" s="420"/>
      <c r="F335" s="420"/>
      <c r="G335" s="551"/>
      <c r="H335" s="551"/>
      <c r="I335" s="420"/>
      <c r="J335" s="420"/>
      <c r="K335" s="420"/>
      <c r="L335" s="420"/>
      <c r="M335" s="420"/>
      <c r="N335" s="420"/>
      <c r="P335" s="420"/>
    </row>
    <row r="336" spans="1:17" ht="17.399999999999999" x14ac:dyDescent="0.3">
      <c r="A336" s="435" t="s">
        <v>2905</v>
      </c>
      <c r="B336" s="585"/>
      <c r="C336" s="586"/>
      <c r="D336" s="585"/>
      <c r="E336" s="585"/>
      <c r="F336" s="585"/>
      <c r="G336" s="587" t="s">
        <v>671</v>
      </c>
      <c r="H336" s="586"/>
      <c r="I336" s="589" t="s">
        <v>2796</v>
      </c>
      <c r="J336" s="585"/>
      <c r="K336" s="654" t="s">
        <v>2866</v>
      </c>
      <c r="L336" s="585"/>
      <c r="M336" s="654" t="s">
        <v>2796</v>
      </c>
      <c r="N336" s="585"/>
      <c r="O336" s="434"/>
      <c r="P336" s="585"/>
      <c r="Q336" s="434"/>
    </row>
    <row r="337" spans="1:17" ht="17.399999999999999" x14ac:dyDescent="0.3">
      <c r="A337" s="379" t="s">
        <v>2906</v>
      </c>
      <c r="B337" s="420"/>
      <c r="C337" s="498"/>
      <c r="D337" s="420"/>
      <c r="E337" s="420"/>
      <c r="F337" s="420"/>
      <c r="G337" s="498">
        <v>4</v>
      </c>
      <c r="H337" s="498"/>
      <c r="I337" s="487">
        <v>3.1320961553519696E-3</v>
      </c>
      <c r="J337" s="420"/>
      <c r="K337" s="551">
        <v>733221.41</v>
      </c>
      <c r="L337" s="420"/>
      <c r="M337" s="487">
        <v>1.9673174448085347E-3</v>
      </c>
      <c r="N337" s="420"/>
      <c r="P337" s="420"/>
    </row>
    <row r="338" spans="1:17" ht="17.399999999999999" x14ac:dyDescent="0.3">
      <c r="A338" s="379" t="s">
        <v>2907</v>
      </c>
      <c r="B338" s="420"/>
      <c r="C338" s="498"/>
      <c r="D338" s="420"/>
      <c r="E338" s="420"/>
      <c r="F338" s="420"/>
      <c r="G338" s="498">
        <v>126491</v>
      </c>
      <c r="H338" s="498"/>
      <c r="I338" s="487">
        <v>99.045493696656479</v>
      </c>
      <c r="J338" s="420"/>
      <c r="K338" s="591">
        <v>37030668038.860626</v>
      </c>
      <c r="L338" s="420"/>
      <c r="M338" s="487">
        <v>99.357544981896197</v>
      </c>
      <c r="N338" s="420"/>
      <c r="P338" s="420"/>
    </row>
    <row r="339" spans="1:17" ht="17.399999999999999" x14ac:dyDescent="0.3">
      <c r="A339" s="379" t="s">
        <v>2908</v>
      </c>
      <c r="B339" s="420"/>
      <c r="C339" s="498"/>
      <c r="D339" s="420"/>
      <c r="E339" s="420"/>
      <c r="F339" s="420"/>
      <c r="G339" s="498">
        <v>461</v>
      </c>
      <c r="H339" s="498"/>
      <c r="I339" s="487">
        <v>0.36097408190431446</v>
      </c>
      <c r="J339" s="420"/>
      <c r="K339" s="591">
        <v>92000358.410000026</v>
      </c>
      <c r="L339" s="420"/>
      <c r="M339" s="487">
        <v>0.24684755185835425</v>
      </c>
      <c r="N339" s="420"/>
      <c r="P339" s="420"/>
    </row>
    <row r="340" spans="1:17" ht="17.399999999999999" x14ac:dyDescent="0.3">
      <c r="A340" s="379" t="s">
        <v>2909</v>
      </c>
      <c r="B340" s="420"/>
      <c r="C340" s="498"/>
      <c r="D340" s="420"/>
      <c r="E340" s="420"/>
      <c r="F340" s="420"/>
      <c r="G340" s="498">
        <v>180</v>
      </c>
      <c r="H340" s="498"/>
      <c r="I340" s="487">
        <v>0.14094432699083861</v>
      </c>
      <c r="J340" s="420"/>
      <c r="K340" s="591">
        <v>37129369.529999979</v>
      </c>
      <c r="L340" s="420"/>
      <c r="M340" s="487">
        <v>9.9622372444240853E-2</v>
      </c>
      <c r="N340" s="420"/>
      <c r="P340" s="420"/>
    </row>
    <row r="341" spans="1:17" ht="17.399999999999999" x14ac:dyDescent="0.3">
      <c r="A341" s="379" t="s">
        <v>2910</v>
      </c>
      <c r="B341" s="420"/>
      <c r="C341" s="498"/>
      <c r="D341" s="420"/>
      <c r="E341" s="420"/>
      <c r="F341" s="420"/>
      <c r="G341" s="498">
        <v>171</v>
      </c>
      <c r="H341" s="498"/>
      <c r="I341" s="487">
        <v>0.1338971106412967</v>
      </c>
      <c r="J341" s="420"/>
      <c r="K341" s="591">
        <v>34675810.540000014</v>
      </c>
      <c r="L341" s="420"/>
      <c r="M341" s="487">
        <v>9.3039191242680272E-2</v>
      </c>
      <c r="N341" s="420"/>
      <c r="P341" s="420"/>
    </row>
    <row r="342" spans="1:17" ht="17.399999999999999" x14ac:dyDescent="0.3">
      <c r="A342" s="379" t="s">
        <v>2911</v>
      </c>
      <c r="B342" s="420"/>
      <c r="C342" s="498"/>
      <c r="D342" s="420"/>
      <c r="E342" s="420"/>
      <c r="F342" s="420"/>
      <c r="G342" s="498">
        <v>4</v>
      </c>
      <c r="H342" s="498"/>
      <c r="I342" s="487">
        <v>3.1320961553519696E-3</v>
      </c>
      <c r="J342" s="420"/>
      <c r="K342" s="591">
        <v>598171.05999999994</v>
      </c>
      <c r="L342" s="420"/>
      <c r="M342" s="487">
        <v>1.604961809990808E-3</v>
      </c>
      <c r="N342" s="420"/>
      <c r="P342" s="420"/>
    </row>
    <row r="343" spans="1:17" ht="17.399999999999999" x14ac:dyDescent="0.3">
      <c r="A343" s="379" t="s">
        <v>2912</v>
      </c>
      <c r="B343" s="420"/>
      <c r="C343" s="498"/>
      <c r="D343" s="420"/>
      <c r="E343" s="420"/>
      <c r="F343" s="420"/>
      <c r="G343" s="498">
        <v>0</v>
      </c>
      <c r="H343" s="498"/>
      <c r="I343" s="487">
        <v>0</v>
      </c>
      <c r="J343" s="420"/>
      <c r="K343" s="591">
        <v>0</v>
      </c>
      <c r="L343" s="420"/>
      <c r="M343" s="487">
        <v>0</v>
      </c>
      <c r="N343" s="420"/>
      <c r="P343" s="420"/>
    </row>
    <row r="344" spans="1:17" ht="17.399999999999999" x14ac:dyDescent="0.3">
      <c r="A344" s="379" t="s">
        <v>2913</v>
      </c>
      <c r="B344" s="420"/>
      <c r="C344" s="498"/>
      <c r="D344" s="420"/>
      <c r="E344" s="420"/>
      <c r="F344" s="420"/>
      <c r="G344" s="498">
        <v>0</v>
      </c>
      <c r="H344" s="498"/>
      <c r="I344" s="487">
        <v>0</v>
      </c>
      <c r="J344" s="420"/>
      <c r="K344" s="591">
        <v>0</v>
      </c>
      <c r="L344" s="420"/>
      <c r="M344" s="487">
        <v>0</v>
      </c>
      <c r="N344" s="420"/>
      <c r="P344" s="420"/>
    </row>
    <row r="345" spans="1:17" ht="17.399999999999999" x14ac:dyDescent="0.3">
      <c r="A345" s="379" t="s">
        <v>2914</v>
      </c>
      <c r="B345" s="420"/>
      <c r="C345" s="498"/>
      <c r="D345" s="420"/>
      <c r="E345" s="420"/>
      <c r="F345" s="420"/>
      <c r="G345" s="498">
        <v>399</v>
      </c>
      <c r="H345" s="498"/>
      <c r="I345" s="487">
        <v>0.31242659149635893</v>
      </c>
      <c r="J345" s="420"/>
      <c r="K345" s="591">
        <v>74306772.449999958</v>
      </c>
      <c r="L345" s="420"/>
      <c r="M345" s="487">
        <v>0.19937362400301856</v>
      </c>
      <c r="N345" s="420"/>
      <c r="P345" s="420"/>
    </row>
    <row r="346" spans="1:17" ht="17.399999999999999" x14ac:dyDescent="0.3">
      <c r="A346" s="379" t="s">
        <v>2915</v>
      </c>
      <c r="B346" s="420"/>
      <c r="C346" s="498"/>
      <c r="D346" s="420"/>
      <c r="E346" s="420"/>
      <c r="F346" s="420"/>
      <c r="G346" s="498">
        <v>0</v>
      </c>
      <c r="H346" s="498"/>
      <c r="I346" s="487">
        <v>0</v>
      </c>
      <c r="J346" s="420"/>
      <c r="K346" s="591">
        <v>0</v>
      </c>
      <c r="L346" s="420"/>
      <c r="M346" s="487">
        <v>0</v>
      </c>
      <c r="N346" s="420"/>
      <c r="P346" s="420"/>
    </row>
    <row r="347" spans="1:17" ht="17.399999999999999" x14ac:dyDescent="0.3">
      <c r="A347" s="379" t="s">
        <v>2916</v>
      </c>
      <c r="B347" s="420"/>
      <c r="C347" s="498"/>
      <c r="D347" s="420"/>
      <c r="E347" s="420"/>
      <c r="F347" s="420"/>
      <c r="G347" s="498">
        <v>0</v>
      </c>
      <c r="H347" s="498"/>
      <c r="I347" s="487">
        <v>0</v>
      </c>
      <c r="J347" s="420"/>
      <c r="K347" s="591">
        <v>0</v>
      </c>
      <c r="L347" s="420"/>
      <c r="M347" s="487">
        <v>0</v>
      </c>
      <c r="N347" s="420"/>
      <c r="P347" s="420"/>
    </row>
    <row r="348" spans="1:17" ht="18" thickBot="1" x14ac:dyDescent="0.35">
      <c r="A348" s="358" t="s">
        <v>2871</v>
      </c>
      <c r="B348" s="567"/>
      <c r="C348" s="568"/>
      <c r="D348" s="567"/>
      <c r="E348" s="420"/>
      <c r="F348" s="567"/>
      <c r="G348" s="569">
        <v>127710</v>
      </c>
      <c r="H348" s="502"/>
      <c r="I348" s="569">
        <v>100</v>
      </c>
      <c r="J348" s="567"/>
      <c r="K348" s="569">
        <v>37270111742</v>
      </c>
      <c r="L348" s="567"/>
      <c r="M348" s="569">
        <v>100.00000000069929</v>
      </c>
      <c r="N348" s="567"/>
      <c r="P348" s="567"/>
    </row>
    <row r="349" spans="1:17" ht="19.8" thickTop="1" x14ac:dyDescent="0.45">
      <c r="A349" s="379"/>
      <c r="B349" s="584"/>
      <c r="C349" s="406"/>
      <c r="D349" s="584"/>
      <c r="E349" s="420"/>
      <c r="F349" s="584"/>
      <c r="G349" s="406"/>
      <c r="H349" s="406"/>
      <c r="I349" s="420"/>
      <c r="J349" s="584"/>
      <c r="K349" s="420"/>
      <c r="L349" s="584"/>
      <c r="M349" s="420"/>
      <c r="N349" s="584"/>
      <c r="P349" s="584"/>
    </row>
    <row r="350" spans="1:17" ht="19.2" x14ac:dyDescent="0.3">
      <c r="A350" s="368" t="s">
        <v>2917</v>
      </c>
      <c r="B350" s="508"/>
      <c r="C350" s="509"/>
      <c r="D350" s="508"/>
      <c r="E350" s="508"/>
      <c r="F350" s="508"/>
      <c r="G350" s="510"/>
      <c r="H350" s="510"/>
      <c r="I350" s="508"/>
      <c r="J350" s="508"/>
      <c r="K350" s="508"/>
      <c r="L350" s="508"/>
      <c r="M350" s="508"/>
      <c r="N350" s="508"/>
      <c r="O350" s="477"/>
      <c r="P350" s="508"/>
      <c r="Q350" s="477"/>
    </row>
    <row r="351" spans="1:17" ht="17.399999999999999" x14ac:dyDescent="0.3">
      <c r="A351" s="379"/>
      <c r="B351" s="512"/>
      <c r="C351" s="566"/>
      <c r="D351" s="512"/>
      <c r="E351" s="420"/>
      <c r="F351" s="512"/>
      <c r="G351" s="551"/>
      <c r="H351" s="551"/>
      <c r="I351" s="420"/>
      <c r="J351" s="512"/>
      <c r="K351" s="420"/>
      <c r="L351" s="512"/>
      <c r="M351" s="420"/>
      <c r="N351" s="512"/>
      <c r="P351" s="512"/>
    </row>
    <row r="352" spans="1:17" ht="17.399999999999999" x14ac:dyDescent="0.3">
      <c r="A352" s="435" t="s">
        <v>2918</v>
      </c>
      <c r="B352" s="420"/>
      <c r="C352" s="503"/>
      <c r="D352" s="420"/>
      <c r="E352" s="420"/>
      <c r="F352" s="420"/>
      <c r="G352" s="563" t="s">
        <v>671</v>
      </c>
      <c r="H352" s="512"/>
      <c r="I352" s="653" t="s">
        <v>2796</v>
      </c>
      <c r="J352" s="420"/>
      <c r="K352" s="564" t="s">
        <v>2866</v>
      </c>
      <c r="L352" s="420"/>
      <c r="M352" s="653" t="s">
        <v>2796</v>
      </c>
      <c r="N352" s="420"/>
      <c r="P352" s="420"/>
    </row>
    <row r="353" spans="1:16" ht="17.399999999999999" x14ac:dyDescent="0.3">
      <c r="A353" s="379" t="s">
        <v>2919</v>
      </c>
      <c r="B353" s="420"/>
      <c r="C353" s="498"/>
      <c r="D353" s="420"/>
      <c r="E353" s="420"/>
      <c r="F353" s="420"/>
      <c r="G353" s="498">
        <v>16802</v>
      </c>
      <c r="H353" s="551"/>
      <c r="I353" s="487">
        <v>13.156369900555948</v>
      </c>
      <c r="J353" s="420"/>
      <c r="K353" s="551">
        <v>1781436210.5700052</v>
      </c>
      <c r="L353" s="420"/>
      <c r="M353" s="487">
        <v>4.7797984156899904</v>
      </c>
      <c r="N353" s="420"/>
      <c r="P353" s="420"/>
    </row>
    <row r="354" spans="1:16" ht="17.399999999999999" x14ac:dyDescent="0.3">
      <c r="A354" s="379" t="s">
        <v>2920</v>
      </c>
      <c r="B354" s="420"/>
      <c r="C354" s="498"/>
      <c r="D354" s="420"/>
      <c r="E354" s="420"/>
      <c r="F354" s="420"/>
      <c r="G354" s="498">
        <v>7288</v>
      </c>
      <c r="H354" s="551"/>
      <c r="I354" s="487">
        <v>5.7066791950512883</v>
      </c>
      <c r="J354" s="420"/>
      <c r="K354" s="551">
        <v>1549075807.8200035</v>
      </c>
      <c r="L354" s="420"/>
      <c r="M354" s="487">
        <v>4.1563487078959769</v>
      </c>
      <c r="N354" s="420"/>
      <c r="P354" s="420"/>
    </row>
    <row r="355" spans="1:16" ht="17.399999999999999" x14ac:dyDescent="0.3">
      <c r="A355" s="379" t="s">
        <v>2921</v>
      </c>
      <c r="B355" s="420"/>
      <c r="C355" s="498"/>
      <c r="D355" s="420"/>
      <c r="E355" s="420"/>
      <c r="F355" s="420"/>
      <c r="G355" s="498">
        <v>10050</v>
      </c>
      <c r="H355" s="551"/>
      <c r="I355" s="487">
        <v>7.8693915903218228</v>
      </c>
      <c r="J355" s="420"/>
      <c r="K355" s="551">
        <v>2524044463.2300067</v>
      </c>
      <c r="L355" s="420"/>
      <c r="M355" s="487">
        <v>6.7723018398832435</v>
      </c>
      <c r="N355" s="420"/>
      <c r="P355" s="420"/>
    </row>
    <row r="356" spans="1:16" ht="17.399999999999999" x14ac:dyDescent="0.3">
      <c r="A356" s="379" t="s">
        <v>2922</v>
      </c>
      <c r="B356" s="420"/>
      <c r="C356" s="498"/>
      <c r="D356" s="420"/>
      <c r="E356" s="420"/>
      <c r="F356" s="420"/>
      <c r="G356" s="498">
        <v>11669</v>
      </c>
      <c r="H356" s="551"/>
      <c r="I356" s="487">
        <v>9.1371075092005327</v>
      </c>
      <c r="J356" s="420"/>
      <c r="K356" s="551">
        <v>3010310776.6300125</v>
      </c>
      <c r="L356" s="420"/>
      <c r="M356" s="487">
        <v>8.0770103332898469</v>
      </c>
      <c r="N356" s="420"/>
      <c r="P356" s="420"/>
    </row>
    <row r="357" spans="1:16" ht="17.399999999999999" x14ac:dyDescent="0.3">
      <c r="A357" s="379" t="s">
        <v>2923</v>
      </c>
      <c r="B357" s="420"/>
      <c r="C357" s="498"/>
      <c r="D357" s="420"/>
      <c r="E357" s="420"/>
      <c r="F357" s="420"/>
      <c r="G357" s="498">
        <v>11283</v>
      </c>
      <c r="H357" s="551"/>
      <c r="I357" s="487">
        <v>8.8348602302090669</v>
      </c>
      <c r="J357" s="420"/>
      <c r="K357" s="551">
        <v>3167028858.5900135</v>
      </c>
      <c r="L357" s="420"/>
      <c r="M357" s="487">
        <v>8.4975029871484455</v>
      </c>
      <c r="N357" s="420"/>
      <c r="P357" s="420"/>
    </row>
    <row r="358" spans="1:16" ht="18" customHeight="1" x14ac:dyDescent="0.3">
      <c r="A358" s="379" t="s">
        <v>2924</v>
      </c>
      <c r="B358" s="420"/>
      <c r="C358" s="498"/>
      <c r="D358" s="420"/>
      <c r="E358" s="420"/>
      <c r="F358" s="420"/>
      <c r="G358" s="498">
        <v>11058</v>
      </c>
      <c r="H358" s="551"/>
      <c r="I358" s="487">
        <v>8.6586798214705194</v>
      </c>
      <c r="J358" s="420"/>
      <c r="K358" s="551">
        <v>3359546814.2000103</v>
      </c>
      <c r="L358" s="420"/>
      <c r="M358" s="487">
        <v>9.0140508229657623</v>
      </c>
      <c r="N358" s="420"/>
      <c r="P358" s="420"/>
    </row>
    <row r="359" spans="1:16" ht="17.399999999999999" x14ac:dyDescent="0.3">
      <c r="A359" s="379" t="s">
        <v>2925</v>
      </c>
      <c r="B359" s="420"/>
      <c r="C359" s="498"/>
      <c r="D359" s="420"/>
      <c r="E359" s="420"/>
      <c r="F359" s="420"/>
      <c r="G359" s="498">
        <v>11649</v>
      </c>
      <c r="H359" s="551"/>
      <c r="I359" s="487">
        <v>9.1214470284237716</v>
      </c>
      <c r="J359" s="420"/>
      <c r="K359" s="551">
        <v>3801593298.6299839</v>
      </c>
      <c r="L359" s="420"/>
      <c r="M359" s="487">
        <v>10.200112425061331</v>
      </c>
      <c r="N359" s="420"/>
      <c r="P359" s="420"/>
    </row>
    <row r="360" spans="1:16" ht="18.75" customHeight="1" x14ac:dyDescent="0.3">
      <c r="A360" s="379" t="s">
        <v>2926</v>
      </c>
      <c r="B360" s="420"/>
      <c r="C360" s="498"/>
      <c r="D360" s="420"/>
      <c r="E360" s="420"/>
      <c r="F360" s="420"/>
      <c r="G360" s="498">
        <v>11544</v>
      </c>
      <c r="H360" s="551"/>
      <c r="I360" s="487">
        <v>9.0392295043457835</v>
      </c>
      <c r="J360" s="420"/>
      <c r="K360" s="551">
        <v>4028590752.9699864</v>
      </c>
      <c r="L360" s="420"/>
      <c r="M360" s="487">
        <v>10.809172724937484</v>
      </c>
      <c r="N360" s="420"/>
      <c r="P360" s="420"/>
    </row>
    <row r="361" spans="1:16" ht="17.399999999999999" x14ac:dyDescent="0.3">
      <c r="A361" s="379" t="s">
        <v>2927</v>
      </c>
      <c r="B361" s="420"/>
      <c r="C361" s="568"/>
      <c r="D361" s="420"/>
      <c r="E361" s="420"/>
      <c r="F361" s="420"/>
      <c r="G361" s="498">
        <v>12922</v>
      </c>
      <c r="H361" s="551"/>
      <c r="I361" s="487">
        <v>10.118236629864537</v>
      </c>
      <c r="J361" s="420"/>
      <c r="K361" s="551">
        <v>4727666170.8599987</v>
      </c>
      <c r="L361" s="420"/>
      <c r="M361" s="487">
        <v>12.684872542338937</v>
      </c>
      <c r="N361" s="420"/>
      <c r="P361" s="420"/>
    </row>
    <row r="362" spans="1:16" ht="17.399999999999999" x14ac:dyDescent="0.3">
      <c r="A362" s="379" t="s">
        <v>2928</v>
      </c>
      <c r="B362" s="420"/>
      <c r="C362" s="568"/>
      <c r="D362" s="420"/>
      <c r="E362" s="420"/>
      <c r="F362" s="420"/>
      <c r="G362" s="498">
        <v>10974</v>
      </c>
      <c r="H362" s="551"/>
      <c r="I362" s="487">
        <v>8.5929058022081293</v>
      </c>
      <c r="J362" s="420"/>
      <c r="K362" s="551">
        <v>4121799608.6499801</v>
      </c>
      <c r="L362" s="420"/>
      <c r="M362" s="487">
        <v>11.059262814082443</v>
      </c>
      <c r="N362" s="420"/>
      <c r="P362" s="420"/>
    </row>
    <row r="363" spans="1:16" ht="17.399999999999999" x14ac:dyDescent="0.3">
      <c r="A363" s="379" t="s">
        <v>2929</v>
      </c>
      <c r="B363" s="420"/>
      <c r="C363" s="568"/>
      <c r="D363" s="420"/>
      <c r="E363" s="420"/>
      <c r="F363" s="420"/>
      <c r="G363" s="498">
        <v>7341</v>
      </c>
      <c r="H363" s="551"/>
      <c r="I363" s="487">
        <v>5.7481794691097017</v>
      </c>
      <c r="J363" s="420"/>
      <c r="K363" s="551">
        <v>3078263698.9599915</v>
      </c>
      <c r="L363" s="420"/>
      <c r="M363" s="487">
        <v>8.2593358460234239</v>
      </c>
      <c r="N363" s="420"/>
      <c r="P363" s="420"/>
    </row>
    <row r="364" spans="1:16" ht="17.399999999999999" x14ac:dyDescent="0.3">
      <c r="A364" s="379" t="s">
        <v>2930</v>
      </c>
      <c r="B364" s="420"/>
      <c r="C364" s="568"/>
      <c r="D364" s="420"/>
      <c r="E364" s="420"/>
      <c r="F364" s="420"/>
      <c r="G364" s="498">
        <v>4474</v>
      </c>
      <c r="H364" s="551"/>
      <c r="I364" s="487">
        <v>3.5032495497611773</v>
      </c>
      <c r="J364" s="420"/>
      <c r="K364" s="551">
        <v>1840273093.5799937</v>
      </c>
      <c r="L364" s="420"/>
      <c r="M364" s="487">
        <v>4.9376645455725177</v>
      </c>
      <c r="N364" s="420"/>
      <c r="P364" s="420"/>
    </row>
    <row r="365" spans="1:16" ht="17.399999999999999" x14ac:dyDescent="0.3">
      <c r="A365" s="379" t="s">
        <v>2931</v>
      </c>
      <c r="B365" s="420"/>
      <c r="C365" s="568"/>
      <c r="D365" s="420"/>
      <c r="E365" s="420"/>
      <c r="F365" s="420"/>
      <c r="G365" s="498">
        <v>656</v>
      </c>
      <c r="H365" s="551"/>
      <c r="I365" s="487">
        <v>0.51366376947772296</v>
      </c>
      <c r="J365" s="420"/>
      <c r="K365" s="551">
        <v>280482187.56999975</v>
      </c>
      <c r="L365" s="420"/>
      <c r="M365" s="487">
        <v>0.7525659958081693</v>
      </c>
      <c r="N365" s="420"/>
      <c r="P365" s="420"/>
    </row>
    <row r="366" spans="1:16" ht="17.399999999999999" x14ac:dyDescent="0.3">
      <c r="A366" s="448" t="s">
        <v>2932</v>
      </c>
      <c r="B366" s="420"/>
      <c r="C366" s="568"/>
      <c r="D366" s="420"/>
      <c r="E366" s="420"/>
      <c r="F366" s="420"/>
      <c r="G366" s="498">
        <v>0</v>
      </c>
      <c r="H366" s="551"/>
      <c r="I366" s="487">
        <v>0</v>
      </c>
      <c r="J366" s="420"/>
      <c r="K366" s="551">
        <v>0</v>
      </c>
      <c r="L366" s="420"/>
      <c r="M366" s="487">
        <v>0</v>
      </c>
      <c r="N366" s="420"/>
      <c r="P366" s="420"/>
    </row>
    <row r="367" spans="1:16" ht="18" thickBot="1" x14ac:dyDescent="0.35">
      <c r="A367" s="358" t="s">
        <v>2871</v>
      </c>
      <c r="B367" s="567"/>
      <c r="C367" s="568"/>
      <c r="D367" s="567"/>
      <c r="E367" s="420"/>
      <c r="F367" s="567"/>
      <c r="G367" s="569">
        <v>127710</v>
      </c>
      <c r="H367" s="406"/>
      <c r="I367" s="569">
        <v>100</v>
      </c>
      <c r="J367" s="567"/>
      <c r="K367" s="569">
        <v>37270111742</v>
      </c>
      <c r="L367" s="567"/>
      <c r="M367" s="569">
        <v>100.00000000069757</v>
      </c>
      <c r="N367" s="567"/>
      <c r="P367" s="567"/>
    </row>
    <row r="368" spans="1:16" ht="18.600000000000001" thickTop="1" x14ac:dyDescent="0.35">
      <c r="A368" s="379"/>
      <c r="B368" s="593"/>
      <c r="C368" s="379"/>
      <c r="D368" s="593"/>
      <c r="E368" s="379"/>
      <c r="F368" s="593"/>
      <c r="G368" s="379"/>
      <c r="H368" s="379"/>
      <c r="I368" s="379"/>
      <c r="J368" s="593"/>
      <c r="K368" s="379"/>
      <c r="L368" s="593"/>
      <c r="M368" s="593"/>
      <c r="N368" s="593"/>
      <c r="P368" s="593"/>
    </row>
    <row r="369" spans="1:17" ht="18" customHeight="1" x14ac:dyDescent="0.35">
      <c r="A369" s="725" t="s">
        <v>2933</v>
      </c>
      <c r="B369" s="725"/>
      <c r="C369" s="725"/>
      <c r="D369" s="725"/>
      <c r="E369" s="725"/>
      <c r="F369" s="725"/>
      <c r="G369" s="725"/>
      <c r="H369" s="725"/>
      <c r="I369" s="725"/>
      <c r="J369" s="725"/>
      <c r="K369" s="725"/>
      <c r="L369" s="725"/>
      <c r="M369" s="725"/>
      <c r="N369" s="593"/>
      <c r="P369" s="593"/>
    </row>
    <row r="370" spans="1:17" ht="18" x14ac:dyDescent="0.35">
      <c r="A370" s="651"/>
      <c r="B370" s="651"/>
      <c r="C370" s="651"/>
      <c r="D370" s="651"/>
      <c r="E370" s="651"/>
      <c r="F370" s="651"/>
      <c r="G370" s="651"/>
      <c r="H370" s="651"/>
      <c r="I370" s="651"/>
      <c r="J370" s="651"/>
      <c r="K370" s="651"/>
      <c r="L370" s="651"/>
      <c r="M370" s="651"/>
      <c r="N370" s="593"/>
      <c r="P370" s="593"/>
    </row>
    <row r="371" spans="1:17" ht="17.399999999999999" x14ac:dyDescent="0.3">
      <c r="A371" s="562" t="s">
        <v>2934</v>
      </c>
      <c r="B371" s="508"/>
      <c r="C371" s="509"/>
      <c r="D371" s="508"/>
      <c r="E371" s="508"/>
      <c r="F371" s="508"/>
      <c r="G371" s="510"/>
      <c r="H371" s="510"/>
      <c r="I371" s="508"/>
      <c r="J371" s="508"/>
      <c r="K371" s="508"/>
      <c r="L371" s="508"/>
      <c r="M371" s="477"/>
      <c r="N371" s="508"/>
      <c r="O371" s="477"/>
      <c r="P371" s="508"/>
      <c r="Q371" s="477"/>
    </row>
    <row r="372" spans="1:17" ht="17.399999999999999" x14ac:dyDescent="0.3">
      <c r="A372" s="379"/>
      <c r="B372" s="512"/>
      <c r="C372" s="406"/>
      <c r="D372" s="512"/>
      <c r="E372" s="420"/>
      <c r="F372" s="512"/>
      <c r="G372" s="406"/>
      <c r="H372" s="406"/>
      <c r="I372" s="420"/>
      <c r="J372" s="512"/>
      <c r="K372" s="420"/>
      <c r="L372" s="512"/>
      <c r="M372" s="379"/>
      <c r="N372" s="512"/>
      <c r="P372" s="512"/>
    </row>
    <row r="373" spans="1:17" ht="17.399999999999999" x14ac:dyDescent="0.3">
      <c r="A373" s="435" t="s">
        <v>2935</v>
      </c>
      <c r="B373" s="420"/>
      <c r="C373" s="503"/>
      <c r="D373" s="420"/>
      <c r="E373" s="420"/>
      <c r="F373" s="420"/>
      <c r="G373" s="563" t="s">
        <v>671</v>
      </c>
      <c r="H373" s="512"/>
      <c r="I373" s="653" t="s">
        <v>2796</v>
      </c>
      <c r="J373" s="420"/>
      <c r="K373" s="564" t="s">
        <v>2866</v>
      </c>
      <c r="L373" s="420"/>
      <c r="M373" s="653" t="s">
        <v>2796</v>
      </c>
      <c r="N373" s="420"/>
      <c r="P373" s="420"/>
    </row>
    <row r="374" spans="1:17" ht="17.399999999999999" x14ac:dyDescent="0.3">
      <c r="A374" s="379" t="s">
        <v>2936</v>
      </c>
      <c r="B374" s="420"/>
      <c r="C374" s="498"/>
      <c r="D374" s="420"/>
      <c r="E374" s="420"/>
      <c r="F374" s="420"/>
      <c r="G374" s="498">
        <v>18109</v>
      </c>
      <c r="H374" s="406"/>
      <c r="I374" s="487">
        <v>14.179782319317201</v>
      </c>
      <c r="J374" s="420"/>
      <c r="K374" s="551">
        <v>4186930941.5199981</v>
      </c>
      <c r="L374" s="420"/>
      <c r="M374" s="487">
        <v>11.234017677499235</v>
      </c>
      <c r="N374" s="420"/>
      <c r="P374" s="420"/>
    </row>
    <row r="375" spans="1:17" ht="17.399999999999999" x14ac:dyDescent="0.3">
      <c r="A375" s="448" t="s">
        <v>2937</v>
      </c>
      <c r="B375" s="420"/>
      <c r="C375" s="498"/>
      <c r="D375" s="420"/>
      <c r="E375" s="420"/>
      <c r="F375" s="420"/>
      <c r="G375" s="498">
        <v>29049</v>
      </c>
      <c r="H375" s="406"/>
      <c r="I375" s="487">
        <v>22.746065304204837</v>
      </c>
      <c r="J375" s="420"/>
      <c r="K375" s="591">
        <v>8311203883.519906</v>
      </c>
      <c r="L375" s="420"/>
      <c r="M375" s="487">
        <v>22.299916729667167</v>
      </c>
      <c r="N375" s="420"/>
      <c r="P375" s="420"/>
    </row>
    <row r="376" spans="1:17" ht="17.399999999999999" x14ac:dyDescent="0.3">
      <c r="A376" s="379" t="s">
        <v>2938</v>
      </c>
      <c r="B376" s="420"/>
      <c r="C376" s="498"/>
      <c r="D376" s="420"/>
      <c r="E376" s="420"/>
      <c r="F376" s="420"/>
      <c r="G376" s="498">
        <v>23136</v>
      </c>
      <c r="H376" s="406"/>
      <c r="I376" s="487">
        <v>18.116044162555792</v>
      </c>
      <c r="J376" s="420"/>
      <c r="K376" s="591">
        <v>6634592646.3999844</v>
      </c>
      <c r="L376" s="420"/>
      <c r="M376" s="487">
        <v>17.801375784241095</v>
      </c>
      <c r="N376" s="420"/>
      <c r="P376" s="420"/>
    </row>
    <row r="377" spans="1:17" ht="17.399999999999999" x14ac:dyDescent="0.3">
      <c r="A377" s="379" t="s">
        <v>2939</v>
      </c>
      <c r="B377" s="420"/>
      <c r="C377" s="498"/>
      <c r="D377" s="420"/>
      <c r="E377" s="420"/>
      <c r="F377" s="420"/>
      <c r="G377" s="498">
        <v>22533</v>
      </c>
      <c r="H377" s="406"/>
      <c r="I377" s="487">
        <v>17.643880667136479</v>
      </c>
      <c r="J377" s="420"/>
      <c r="K377" s="591">
        <v>6984455599.5799875</v>
      </c>
      <c r="L377" s="420"/>
      <c r="M377" s="487">
        <v>18.740098360663477</v>
      </c>
      <c r="N377" s="420"/>
      <c r="P377" s="420"/>
    </row>
    <row r="378" spans="1:17" ht="17.399999999999999" x14ac:dyDescent="0.3">
      <c r="A378" s="379" t="s">
        <v>2940</v>
      </c>
      <c r="B378" s="420"/>
      <c r="C378" s="498"/>
      <c r="D378" s="420"/>
      <c r="E378" s="420"/>
      <c r="F378" s="420"/>
      <c r="G378" s="498">
        <v>33805</v>
      </c>
      <c r="H378" s="406"/>
      <c r="I378" s="487">
        <v>26.470127632918334</v>
      </c>
      <c r="J378" s="420"/>
      <c r="K378" s="591">
        <v>10858460593.81003</v>
      </c>
      <c r="L378" s="420"/>
      <c r="M378" s="487">
        <v>29.134499700395423</v>
      </c>
      <c r="N378" s="420"/>
      <c r="P378" s="420"/>
    </row>
    <row r="379" spans="1:17" ht="17.399999999999999" x14ac:dyDescent="0.3">
      <c r="A379" s="379" t="s">
        <v>2941</v>
      </c>
      <c r="B379" s="420"/>
      <c r="C379" s="498"/>
      <c r="D379" s="420"/>
      <c r="E379" s="420"/>
      <c r="F379" s="420"/>
      <c r="G379" s="498">
        <v>946</v>
      </c>
      <c r="H379" s="406"/>
      <c r="I379" s="487">
        <v>0.74074074074074081</v>
      </c>
      <c r="J379" s="420"/>
      <c r="K379" s="591">
        <v>265768770.49999979</v>
      </c>
      <c r="L379" s="420"/>
      <c r="M379" s="487">
        <v>0.71308820413463569</v>
      </c>
      <c r="N379" s="420"/>
      <c r="P379" s="420"/>
    </row>
    <row r="380" spans="1:17" ht="17.399999999999999" x14ac:dyDescent="0.3">
      <c r="A380" s="379" t="s">
        <v>2942</v>
      </c>
      <c r="B380" s="420"/>
      <c r="C380" s="498"/>
      <c r="D380" s="420"/>
      <c r="E380" s="420"/>
      <c r="F380" s="420"/>
      <c r="G380" s="498">
        <v>65</v>
      </c>
      <c r="H380" s="406"/>
      <c r="I380" s="487">
        <v>5.0896562524469502E-2</v>
      </c>
      <c r="J380" s="420"/>
      <c r="K380" s="591">
        <v>12084664.750000004</v>
      </c>
      <c r="L380" s="420"/>
      <c r="M380" s="487">
        <v>3.2424546600920687E-2</v>
      </c>
      <c r="N380" s="420"/>
      <c r="P380" s="420"/>
    </row>
    <row r="381" spans="1:17" ht="17.399999999999999" x14ac:dyDescent="0.3">
      <c r="A381" s="379" t="s">
        <v>2943</v>
      </c>
      <c r="B381" s="420"/>
      <c r="C381" s="498"/>
      <c r="D381" s="420"/>
      <c r="E381" s="420"/>
      <c r="F381" s="420"/>
      <c r="G381" s="498">
        <v>66</v>
      </c>
      <c r="H381" s="406"/>
      <c r="I381" s="487">
        <v>5.1679586563307491E-2</v>
      </c>
      <c r="J381" s="420"/>
      <c r="K381" s="591">
        <v>16495438.940000001</v>
      </c>
      <c r="L381" s="420"/>
      <c r="M381" s="487">
        <v>4.4259161480890201E-2</v>
      </c>
      <c r="N381" s="420"/>
      <c r="P381" s="420"/>
    </row>
    <row r="382" spans="1:17" ht="17.399999999999999" x14ac:dyDescent="0.3">
      <c r="A382" s="379" t="s">
        <v>2944</v>
      </c>
      <c r="B382" s="420"/>
      <c r="C382" s="498"/>
      <c r="D382" s="420"/>
      <c r="E382" s="420"/>
      <c r="F382" s="420"/>
      <c r="G382" s="498">
        <v>1</v>
      </c>
      <c r="H382" s="406"/>
      <c r="I382" s="487">
        <v>7.830240388379924E-4</v>
      </c>
      <c r="J382" s="420"/>
      <c r="K382" s="591">
        <v>119203.24</v>
      </c>
      <c r="L382" s="420"/>
      <c r="M382" s="487">
        <v>3.1983601451258562E-4</v>
      </c>
      <c r="N382" s="420"/>
      <c r="P382" s="420"/>
    </row>
    <row r="383" spans="1:17" ht="18" thickBot="1" x14ac:dyDescent="0.35">
      <c r="A383" s="358" t="s">
        <v>2871</v>
      </c>
      <c r="B383" s="567"/>
      <c r="C383" s="568"/>
      <c r="D383" s="567"/>
      <c r="E383" s="420"/>
      <c r="F383" s="567"/>
      <c r="G383" s="569">
        <v>127710</v>
      </c>
      <c r="H383" s="502"/>
      <c r="I383" s="569">
        <v>100</v>
      </c>
      <c r="J383" s="567"/>
      <c r="K383" s="569">
        <v>37270111742</v>
      </c>
      <c r="L383" s="567"/>
      <c r="M383" s="569">
        <v>100.00000000069736</v>
      </c>
      <c r="N383" s="567"/>
      <c r="P383" s="567"/>
    </row>
    <row r="384" spans="1:17" ht="18" thickTop="1" x14ac:dyDescent="0.3">
      <c r="A384" s="358"/>
      <c r="B384" s="567"/>
      <c r="C384" s="568"/>
      <c r="D384" s="567"/>
      <c r="E384" s="420"/>
      <c r="F384" s="567"/>
      <c r="G384" s="568"/>
      <c r="H384" s="502"/>
      <c r="I384" s="579"/>
      <c r="J384" s="567"/>
      <c r="K384" s="502"/>
      <c r="L384" s="567"/>
      <c r="M384" s="579"/>
      <c r="N384" s="567"/>
      <c r="P384" s="567"/>
    </row>
    <row r="385" spans="1:17" ht="17.399999999999999" x14ac:dyDescent="0.3">
      <c r="A385" s="562" t="s">
        <v>2945</v>
      </c>
      <c r="B385" s="572"/>
      <c r="C385" s="573"/>
      <c r="D385" s="572"/>
      <c r="E385" s="572"/>
      <c r="F385" s="572"/>
      <c r="G385" s="573"/>
      <c r="H385" s="573"/>
      <c r="I385" s="572"/>
      <c r="J385" s="572"/>
      <c r="K385" s="572"/>
      <c r="L385" s="572"/>
      <c r="M385" s="477"/>
      <c r="N385" s="572"/>
      <c r="O385" s="477"/>
      <c r="P385" s="572"/>
      <c r="Q385" s="477"/>
    </row>
    <row r="386" spans="1:17" ht="17.399999999999999" x14ac:dyDescent="0.3">
      <c r="A386" s="379"/>
      <c r="B386" s="420"/>
      <c r="C386" s="406"/>
      <c r="D386" s="420"/>
      <c r="E386" s="420"/>
      <c r="F386" s="420"/>
      <c r="G386" s="406"/>
      <c r="H386" s="406"/>
      <c r="I386" s="420"/>
      <c r="J386" s="420"/>
      <c r="K386" s="420"/>
      <c r="L386" s="420"/>
      <c r="M386" s="379"/>
      <c r="N386" s="420"/>
      <c r="P386" s="420"/>
    </row>
    <row r="387" spans="1:17" ht="17.399999999999999" x14ac:dyDescent="0.3">
      <c r="A387" s="435" t="s">
        <v>2946</v>
      </c>
      <c r="B387" s="420"/>
      <c r="C387" s="503"/>
      <c r="D387" s="420"/>
      <c r="E387" s="420"/>
      <c r="F387" s="420"/>
      <c r="G387" s="563" t="s">
        <v>671</v>
      </c>
      <c r="H387" s="503"/>
      <c r="I387" s="653" t="s">
        <v>2796</v>
      </c>
      <c r="J387" s="420"/>
      <c r="K387" s="653" t="s">
        <v>2866</v>
      </c>
      <c r="L387" s="420"/>
      <c r="M387" s="653" t="s">
        <v>2796</v>
      </c>
      <c r="N387" s="420"/>
      <c r="P387" s="420"/>
    </row>
    <row r="388" spans="1:17" ht="17.399999999999999" x14ac:dyDescent="0.3">
      <c r="A388" s="379" t="s">
        <v>2947</v>
      </c>
      <c r="B388" s="420"/>
      <c r="C388" s="498"/>
      <c r="D388" s="420"/>
      <c r="E388" s="420"/>
      <c r="F388" s="420"/>
      <c r="G388" s="498">
        <v>19651</v>
      </c>
      <c r="H388" s="498"/>
      <c r="I388" s="487">
        <v>15.387205387205388</v>
      </c>
      <c r="J388" s="420"/>
      <c r="K388" s="551">
        <v>1181974103.5800042</v>
      </c>
      <c r="L388" s="420"/>
      <c r="M388" s="487">
        <v>3.1713725780114248</v>
      </c>
      <c r="N388" s="420"/>
      <c r="P388" s="420"/>
    </row>
    <row r="389" spans="1:17" ht="17.399999999999999" x14ac:dyDescent="0.3">
      <c r="A389" s="379" t="s">
        <v>2948</v>
      </c>
      <c r="B389" s="420"/>
      <c r="C389" s="498"/>
      <c r="D389" s="420"/>
      <c r="E389" s="420"/>
      <c r="F389" s="420"/>
      <c r="G389" s="498">
        <v>34619</v>
      </c>
      <c r="H389" s="498"/>
      <c r="I389" s="487">
        <v>27.107509200532455</v>
      </c>
      <c r="J389" s="420"/>
      <c r="K389" s="551">
        <v>5224980332.9899759</v>
      </c>
      <c r="L389" s="420"/>
      <c r="M389" s="487">
        <v>14.019223685615897</v>
      </c>
      <c r="N389" s="420"/>
      <c r="P389" s="420"/>
    </row>
    <row r="390" spans="1:17" ht="17.399999999999999" x14ac:dyDescent="0.3">
      <c r="A390" s="379" t="s">
        <v>2949</v>
      </c>
      <c r="B390" s="420"/>
      <c r="C390" s="498"/>
      <c r="D390" s="420"/>
      <c r="E390" s="420"/>
      <c r="F390" s="420"/>
      <c r="G390" s="498">
        <v>28114</v>
      </c>
      <c r="H390" s="498"/>
      <c r="I390" s="487">
        <v>22.013937827891318</v>
      </c>
      <c r="J390" s="420"/>
      <c r="K390" s="551">
        <v>6949348599.7599554</v>
      </c>
      <c r="L390" s="420"/>
      <c r="M390" s="487">
        <v>18.64590223894788</v>
      </c>
      <c r="N390" s="420"/>
      <c r="P390" s="420"/>
    </row>
    <row r="391" spans="1:17" ht="17.399999999999999" x14ac:dyDescent="0.3">
      <c r="A391" s="379" t="s">
        <v>2950</v>
      </c>
      <c r="B391" s="420"/>
      <c r="C391" s="498"/>
      <c r="D391" s="420"/>
      <c r="E391" s="420"/>
      <c r="F391" s="420"/>
      <c r="G391" s="498">
        <v>17470</v>
      </c>
      <c r="H391" s="498"/>
      <c r="I391" s="487">
        <v>13.679429958499725</v>
      </c>
      <c r="J391" s="420"/>
      <c r="K391" s="551">
        <v>6052823189.7500105</v>
      </c>
      <c r="L391" s="420"/>
      <c r="M391" s="487">
        <v>16.240421364041776</v>
      </c>
      <c r="N391" s="420"/>
      <c r="P391" s="420"/>
    </row>
    <row r="392" spans="1:17" ht="17.399999999999999" x14ac:dyDescent="0.3">
      <c r="A392" s="379" t="s">
        <v>2951</v>
      </c>
      <c r="B392" s="420"/>
      <c r="C392" s="498"/>
      <c r="D392" s="420"/>
      <c r="E392" s="420"/>
      <c r="F392" s="420"/>
      <c r="G392" s="498">
        <v>10509</v>
      </c>
      <c r="H392" s="498"/>
      <c r="I392" s="487">
        <v>8.2287996241484613</v>
      </c>
      <c r="J392" s="420"/>
      <c r="K392" s="551">
        <v>4699006559.2900009</v>
      </c>
      <c r="L392" s="420"/>
      <c r="M392" s="487">
        <v>12.607975505462871</v>
      </c>
      <c r="N392" s="420"/>
      <c r="P392" s="420"/>
    </row>
    <row r="393" spans="1:17" ht="17.399999999999999" x14ac:dyDescent="0.3">
      <c r="A393" s="379" t="s">
        <v>2952</v>
      </c>
      <c r="B393" s="420"/>
      <c r="C393" s="498"/>
      <c r="D393" s="420"/>
      <c r="E393" s="420"/>
      <c r="F393" s="420"/>
      <c r="G393" s="498">
        <v>6378</v>
      </c>
      <c r="H393" s="498"/>
      <c r="I393" s="487">
        <v>4.9941273197087153</v>
      </c>
      <c r="J393" s="420"/>
      <c r="K393" s="551">
        <v>3487124571.9200068</v>
      </c>
      <c r="L393" s="420"/>
      <c r="M393" s="487">
        <v>9.356356632519395</v>
      </c>
      <c r="N393" s="420"/>
      <c r="P393" s="420"/>
    </row>
    <row r="394" spans="1:17" ht="17.399999999999999" x14ac:dyDescent="0.3">
      <c r="A394" s="379" t="s">
        <v>2953</v>
      </c>
      <c r="B394" s="420"/>
      <c r="C394" s="498"/>
      <c r="D394" s="420"/>
      <c r="E394" s="420"/>
      <c r="F394" s="420"/>
      <c r="G394" s="498">
        <v>3726</v>
      </c>
      <c r="H394" s="498"/>
      <c r="I394" s="487">
        <v>2.9175475687103596</v>
      </c>
      <c r="J394" s="420"/>
      <c r="K394" s="551">
        <v>2408335720.1200008</v>
      </c>
      <c r="L394" s="420"/>
      <c r="M394" s="487">
        <v>6.4618419627812038</v>
      </c>
      <c r="N394" s="420"/>
      <c r="P394" s="420"/>
    </row>
    <row r="395" spans="1:17" ht="17.399999999999999" x14ac:dyDescent="0.3">
      <c r="A395" s="379" t="s">
        <v>2954</v>
      </c>
      <c r="B395" s="420"/>
      <c r="C395" s="498"/>
      <c r="D395" s="420"/>
      <c r="E395" s="420"/>
      <c r="F395" s="420"/>
      <c r="G395" s="498">
        <v>2327</v>
      </c>
      <c r="H395" s="498"/>
      <c r="I395" s="487">
        <v>1.8220969383760082</v>
      </c>
      <c r="J395" s="420"/>
      <c r="K395" s="551">
        <v>1737705930.9499967</v>
      </c>
      <c r="L395" s="420"/>
      <c r="M395" s="487">
        <v>4.6624650416375371</v>
      </c>
      <c r="N395" s="420"/>
      <c r="P395" s="420"/>
    </row>
    <row r="396" spans="1:17" ht="17.399999999999999" x14ac:dyDescent="0.3">
      <c r="A396" s="379" t="s">
        <v>2955</v>
      </c>
      <c r="B396" s="420"/>
      <c r="C396" s="498"/>
      <c r="D396" s="420"/>
      <c r="E396" s="420"/>
      <c r="F396" s="420"/>
      <c r="G396" s="498">
        <v>1464</v>
      </c>
      <c r="H396" s="498"/>
      <c r="I396" s="487">
        <v>1.1463471928588207</v>
      </c>
      <c r="J396" s="420"/>
      <c r="K396" s="551">
        <v>1240239021.5500009</v>
      </c>
      <c r="L396" s="420"/>
      <c r="M396" s="487">
        <v>3.3277040598522412</v>
      </c>
      <c r="N396" s="420"/>
      <c r="P396" s="420"/>
    </row>
    <row r="397" spans="1:17" ht="17.399999999999999" x14ac:dyDescent="0.3">
      <c r="A397" s="379" t="s">
        <v>2956</v>
      </c>
      <c r="B397" s="420"/>
      <c r="C397" s="498"/>
      <c r="D397" s="420"/>
      <c r="E397" s="420"/>
      <c r="F397" s="420"/>
      <c r="G397" s="498">
        <v>1034</v>
      </c>
      <c r="H397" s="498"/>
      <c r="I397" s="487">
        <v>0.80964685615848397</v>
      </c>
      <c r="J397" s="420"/>
      <c r="K397" s="551">
        <v>979596216.76999915</v>
      </c>
      <c r="L397" s="420"/>
      <c r="M397" s="487">
        <v>2.6283694117989027</v>
      </c>
      <c r="N397" s="420"/>
      <c r="P397" s="420"/>
    </row>
    <row r="398" spans="1:17" ht="17.399999999999999" x14ac:dyDescent="0.3">
      <c r="A398" s="379" t="s">
        <v>2957</v>
      </c>
      <c r="B398" s="420"/>
      <c r="C398" s="498"/>
      <c r="D398" s="420"/>
      <c r="E398" s="420"/>
      <c r="F398" s="420"/>
      <c r="G398" s="498">
        <v>1804</v>
      </c>
      <c r="H398" s="498"/>
      <c r="I398" s="487">
        <v>1.4125753660637381</v>
      </c>
      <c r="J398" s="420"/>
      <c r="K398" s="551">
        <v>2138285632.7499969</v>
      </c>
      <c r="L398" s="420"/>
      <c r="M398" s="487">
        <v>5.7372664926580965</v>
      </c>
      <c r="N398" s="420"/>
      <c r="P398" s="420"/>
    </row>
    <row r="399" spans="1:17" ht="17.399999999999999" x14ac:dyDescent="0.3">
      <c r="A399" s="379" t="s">
        <v>2958</v>
      </c>
      <c r="B399" s="512"/>
      <c r="C399" s="498"/>
      <c r="D399" s="512"/>
      <c r="E399" s="420"/>
      <c r="F399" s="512"/>
      <c r="G399" s="498">
        <v>421</v>
      </c>
      <c r="H399" s="498"/>
      <c r="I399" s="487">
        <v>0.32965312035079475</v>
      </c>
      <c r="J399" s="512"/>
      <c r="K399" s="551">
        <v>716635754.84999955</v>
      </c>
      <c r="L399" s="512"/>
      <c r="M399" s="487">
        <v>1.9228162228513437</v>
      </c>
      <c r="N399" s="512"/>
      <c r="P399" s="512"/>
    </row>
    <row r="400" spans="1:17" ht="17.399999999999999" x14ac:dyDescent="0.3">
      <c r="A400" s="379" t="s">
        <v>2959</v>
      </c>
      <c r="B400" s="512"/>
      <c r="C400" s="498"/>
      <c r="D400" s="512"/>
      <c r="E400" s="420"/>
      <c r="F400" s="512"/>
      <c r="G400" s="498">
        <v>193</v>
      </c>
      <c r="H400" s="498"/>
      <c r="I400" s="487">
        <v>0.15112363949573251</v>
      </c>
      <c r="J400" s="512"/>
      <c r="K400" s="551">
        <v>454056107.98000002</v>
      </c>
      <c r="L400" s="512"/>
      <c r="M400" s="487">
        <v>1.2182848045188992</v>
      </c>
      <c r="N400" s="512"/>
      <c r="P400" s="512"/>
    </row>
    <row r="401" spans="1:17" ht="17.399999999999999" x14ac:dyDescent="0.3">
      <c r="A401" s="379" t="s">
        <v>2960</v>
      </c>
      <c r="B401" s="512"/>
      <c r="C401" s="498"/>
      <c r="D401" s="512"/>
      <c r="E401" s="420"/>
      <c r="F401" s="512"/>
      <c r="G401" s="498">
        <v>0</v>
      </c>
      <c r="H401" s="498"/>
      <c r="I401" s="487">
        <v>0</v>
      </c>
      <c r="J401" s="512"/>
      <c r="K401" s="551">
        <v>0</v>
      </c>
      <c r="L401" s="512"/>
      <c r="M401" s="487">
        <v>0</v>
      </c>
      <c r="N401" s="512"/>
      <c r="P401" s="512"/>
    </row>
    <row r="402" spans="1:17" ht="15.6" customHeight="1" thickBot="1" x14ac:dyDescent="0.35">
      <c r="A402" s="578"/>
      <c r="B402" s="512"/>
      <c r="C402" s="568"/>
      <c r="D402" s="512"/>
      <c r="E402" s="420"/>
      <c r="F402" s="512"/>
      <c r="G402" s="569">
        <v>127710</v>
      </c>
      <c r="H402" s="502"/>
      <c r="I402" s="569">
        <v>100.00000000000001</v>
      </c>
      <c r="J402" s="512"/>
      <c r="K402" s="569">
        <v>37270111742</v>
      </c>
      <c r="L402" s="512"/>
      <c r="M402" s="569">
        <v>100.00000000069745</v>
      </c>
      <c r="N402" s="512"/>
      <c r="P402" s="512"/>
    </row>
    <row r="403" spans="1:17" ht="19.8" thickTop="1" x14ac:dyDescent="0.45">
      <c r="A403" s="379"/>
      <c r="B403" s="584"/>
      <c r="C403" s="566"/>
      <c r="D403" s="584"/>
      <c r="E403" s="420"/>
      <c r="F403" s="584"/>
      <c r="G403" s="551"/>
      <c r="H403" s="551"/>
      <c r="I403" s="420"/>
      <c r="J403" s="584"/>
      <c r="K403" s="551"/>
      <c r="L403" s="584"/>
      <c r="M403" s="379"/>
      <c r="N403" s="584"/>
      <c r="P403" s="584"/>
    </row>
    <row r="404" spans="1:17" ht="15" customHeight="1" x14ac:dyDescent="0.3">
      <c r="A404" s="562" t="s">
        <v>2961</v>
      </c>
      <c r="B404" s="508"/>
      <c r="C404" s="509"/>
      <c r="D404" s="508"/>
      <c r="E404" s="508"/>
      <c r="F404" s="508"/>
      <c r="G404" s="510"/>
      <c r="H404" s="510"/>
      <c r="I404" s="508"/>
      <c r="J404" s="508"/>
      <c r="K404" s="508"/>
      <c r="L404" s="508"/>
      <c r="M404" s="477"/>
      <c r="N404" s="508"/>
      <c r="O404" s="477"/>
      <c r="P404" s="508"/>
      <c r="Q404" s="477"/>
    </row>
    <row r="405" spans="1:17" ht="17.399999999999999" x14ac:dyDescent="0.3">
      <c r="A405" s="379"/>
      <c r="B405" s="512"/>
      <c r="C405" s="406"/>
      <c r="D405" s="512"/>
      <c r="E405" s="420"/>
      <c r="F405" s="512"/>
      <c r="G405" s="406"/>
      <c r="H405" s="406"/>
      <c r="I405" s="420"/>
      <c r="J405" s="512"/>
      <c r="K405" s="420"/>
      <c r="L405" s="512"/>
      <c r="M405" s="379"/>
      <c r="N405" s="512"/>
      <c r="P405" s="512"/>
    </row>
    <row r="406" spans="1:17" ht="17.399999999999999" x14ac:dyDescent="0.3">
      <c r="A406" s="435" t="s">
        <v>2962</v>
      </c>
      <c r="B406" s="420"/>
      <c r="C406" s="503"/>
      <c r="D406" s="420"/>
      <c r="E406" s="420"/>
      <c r="F406" s="420"/>
      <c r="G406" s="563" t="s">
        <v>671</v>
      </c>
      <c r="H406" s="512"/>
      <c r="I406" s="653" t="s">
        <v>2796</v>
      </c>
      <c r="J406" s="420"/>
      <c r="K406" s="564" t="s">
        <v>2866</v>
      </c>
      <c r="L406" s="420"/>
      <c r="M406" s="653" t="s">
        <v>2796</v>
      </c>
      <c r="N406" s="420"/>
      <c r="P406" s="420"/>
    </row>
    <row r="407" spans="1:17" ht="17.399999999999999" x14ac:dyDescent="0.3">
      <c r="A407" s="379" t="s">
        <v>2963</v>
      </c>
      <c r="B407" s="420"/>
      <c r="C407" s="498"/>
      <c r="D407" s="420"/>
      <c r="E407" s="420"/>
      <c r="F407" s="420"/>
      <c r="G407" s="498">
        <v>26462</v>
      </c>
      <c r="H407" s="551"/>
      <c r="I407" s="487">
        <v>20.720382115730953</v>
      </c>
      <c r="J407" s="420"/>
      <c r="K407" s="551">
        <v>6123495150.0400219</v>
      </c>
      <c r="L407" s="420"/>
      <c r="M407" s="487">
        <v>16.430042368613034</v>
      </c>
      <c r="N407" s="420"/>
      <c r="P407" s="420"/>
    </row>
    <row r="408" spans="1:17" ht="17.399999999999999" x14ac:dyDescent="0.3">
      <c r="A408" s="379" t="s">
        <v>2964</v>
      </c>
      <c r="B408" s="420"/>
      <c r="C408" s="498"/>
      <c r="D408" s="420"/>
      <c r="E408" s="420"/>
      <c r="F408" s="420"/>
      <c r="G408" s="498">
        <v>6053</v>
      </c>
      <c r="H408" s="566"/>
      <c r="I408" s="487">
        <v>4.7396445070863678</v>
      </c>
      <c r="J408" s="420"/>
      <c r="K408" s="591">
        <v>1702244145.2299988</v>
      </c>
      <c r="L408" s="420"/>
      <c r="M408" s="487">
        <v>4.5673169885126095</v>
      </c>
      <c r="N408" s="420"/>
      <c r="P408" s="420"/>
    </row>
    <row r="409" spans="1:17" ht="17.399999999999999" x14ac:dyDescent="0.3">
      <c r="A409" s="379" t="s">
        <v>2965</v>
      </c>
      <c r="B409" s="420"/>
      <c r="C409" s="498"/>
      <c r="D409" s="420"/>
      <c r="E409" s="420"/>
      <c r="F409" s="420"/>
      <c r="G409" s="498">
        <v>84885</v>
      </c>
      <c r="H409" s="566"/>
      <c r="I409" s="487">
        <v>66.46699553676298</v>
      </c>
      <c r="J409" s="420"/>
      <c r="K409" s="591">
        <v>26381074586.279865</v>
      </c>
      <c r="L409" s="420"/>
      <c r="M409" s="487">
        <v>70.783459864304106</v>
      </c>
      <c r="N409" s="420"/>
      <c r="P409" s="420"/>
    </row>
    <row r="410" spans="1:17" ht="17.399999999999999" x14ac:dyDescent="0.3">
      <c r="A410" s="379" t="s">
        <v>2966</v>
      </c>
      <c r="B410" s="420"/>
      <c r="C410" s="498"/>
      <c r="D410" s="420"/>
      <c r="E410" s="420"/>
      <c r="F410" s="420"/>
      <c r="G410" s="498">
        <v>10310</v>
      </c>
      <c r="H410" s="566"/>
      <c r="I410" s="487">
        <v>8.0729778404197017</v>
      </c>
      <c r="J410" s="420"/>
      <c r="K410" s="591">
        <v>3063297860.7099886</v>
      </c>
      <c r="L410" s="420"/>
      <c r="M410" s="487">
        <v>8.2191807792675142</v>
      </c>
      <c r="N410" s="420"/>
      <c r="P410" s="420"/>
      <c r="Q410" s="594"/>
    </row>
    <row r="411" spans="1:17" ht="18" thickBot="1" x14ac:dyDescent="0.35">
      <c r="A411" s="358" t="s">
        <v>2871</v>
      </c>
      <c r="B411" s="567"/>
      <c r="C411" s="568"/>
      <c r="D411" s="567"/>
      <c r="E411" s="420"/>
      <c r="F411" s="567"/>
      <c r="G411" s="569">
        <v>127710</v>
      </c>
      <c r="H411" s="570"/>
      <c r="I411" s="569">
        <v>100</v>
      </c>
      <c r="J411" s="567"/>
      <c r="K411" s="569">
        <v>37270111742</v>
      </c>
      <c r="L411" s="567"/>
      <c r="M411" s="569">
        <v>100.00000000069727</v>
      </c>
      <c r="N411" s="567"/>
      <c r="P411" s="567"/>
      <c r="Q411" s="594"/>
    </row>
    <row r="412" spans="1:17" ht="19.8" thickTop="1" x14ac:dyDescent="0.45">
      <c r="A412" s="379"/>
      <c r="B412" s="584"/>
      <c r="C412" s="406"/>
      <c r="D412" s="584"/>
      <c r="E412" s="420"/>
      <c r="F412" s="584"/>
      <c r="G412" s="406"/>
      <c r="H412" s="406"/>
      <c r="I412" s="420"/>
      <c r="J412" s="584"/>
      <c r="K412" s="420"/>
      <c r="L412" s="584"/>
      <c r="M412" s="379"/>
      <c r="N412" s="584"/>
      <c r="P412" s="584"/>
      <c r="Q412" s="594"/>
    </row>
    <row r="413" spans="1:17" ht="15.6" customHeight="1" x14ac:dyDescent="0.3">
      <c r="A413" s="730" t="s">
        <v>2967</v>
      </c>
      <c r="B413" s="730"/>
      <c r="C413" s="730"/>
      <c r="D413" s="730"/>
      <c r="E413" s="730"/>
      <c r="F413" s="730"/>
      <c r="G413" s="730"/>
      <c r="H413" s="730"/>
      <c r="I413" s="730"/>
      <c r="J413" s="730"/>
      <c r="K413" s="730"/>
      <c r="L413" s="730"/>
      <c r="M413" s="730"/>
      <c r="N413" s="354"/>
      <c r="P413" s="354"/>
    </row>
    <row r="414" spans="1:17" ht="17.399999999999999" x14ac:dyDescent="0.3">
      <c r="A414" s="511"/>
      <c r="B414" s="512"/>
      <c r="C414" s="514"/>
      <c r="D414" s="512"/>
      <c r="E414" s="466"/>
      <c r="F414" s="512"/>
      <c r="G414" s="513"/>
      <c r="H414" s="513"/>
      <c r="I414" s="512"/>
      <c r="J414" s="512"/>
      <c r="K414" s="512"/>
      <c r="L414" s="512"/>
      <c r="M414" s="511"/>
      <c r="N414" s="512"/>
      <c r="P414" s="512"/>
    </row>
    <row r="415" spans="1:17" ht="19.2" x14ac:dyDescent="0.3">
      <c r="A415" s="562" t="s">
        <v>2968</v>
      </c>
      <c r="B415" s="508"/>
      <c r="C415" s="509"/>
      <c r="D415" s="508"/>
      <c r="E415" s="508"/>
      <c r="F415" s="508"/>
      <c r="G415" s="510"/>
      <c r="H415" s="510"/>
      <c r="I415" s="508"/>
      <c r="J415" s="508"/>
      <c r="K415" s="508"/>
      <c r="L415" s="508"/>
      <c r="M415" s="477"/>
      <c r="N415" s="508"/>
      <c r="O415" s="477"/>
      <c r="P415" s="508"/>
      <c r="Q415" s="477"/>
    </row>
    <row r="416" spans="1:17" ht="17.399999999999999" x14ac:dyDescent="0.3">
      <c r="A416" s="379"/>
      <c r="B416" s="420"/>
      <c r="C416" s="406"/>
      <c r="D416" s="420"/>
      <c r="E416" s="420"/>
      <c r="F416" s="420"/>
      <c r="G416" s="406"/>
      <c r="H416" s="406"/>
      <c r="I416" s="420"/>
      <c r="J416" s="420"/>
      <c r="K416" s="420"/>
      <c r="L416" s="420"/>
      <c r="M416" s="379"/>
      <c r="N416" s="420"/>
      <c r="P416" s="420"/>
    </row>
    <row r="417" spans="1:16" ht="17.399999999999999" x14ac:dyDescent="0.3">
      <c r="A417" s="379"/>
      <c r="B417" s="406"/>
      <c r="C417" s="406"/>
      <c r="D417" s="406"/>
      <c r="E417" s="729" t="s">
        <v>2865</v>
      </c>
      <c r="F417" s="729"/>
      <c r="G417" s="729"/>
      <c r="H417" s="729"/>
      <c r="I417" s="729"/>
      <c r="J417" s="729"/>
      <c r="K417" s="729"/>
      <c r="L417" s="729"/>
      <c r="M417" s="729"/>
      <c r="N417" s="447"/>
      <c r="P417" s="354"/>
    </row>
    <row r="418" spans="1:16" ht="17.399999999999999" x14ac:dyDescent="0.3">
      <c r="A418" s="595"/>
      <c r="B418" s="596"/>
      <c r="C418" s="503"/>
      <c r="D418" s="596"/>
      <c r="E418" s="503" t="s">
        <v>2969</v>
      </c>
      <c r="F418" s="596"/>
      <c r="G418" s="503"/>
      <c r="H418" s="596"/>
      <c r="I418" s="503"/>
      <c r="J418" s="596"/>
      <c r="K418" s="503"/>
      <c r="L418" s="596"/>
      <c r="M418" s="503"/>
      <c r="N418" s="596"/>
      <c r="P418" s="596"/>
    </row>
    <row r="419" spans="1:16" ht="17.399999999999999" x14ac:dyDescent="0.3">
      <c r="A419" s="595"/>
      <c r="B419" s="596"/>
      <c r="C419" s="503"/>
      <c r="D419" s="596"/>
      <c r="E419" s="503" t="s">
        <v>2970</v>
      </c>
      <c r="F419" s="596"/>
      <c r="G419" s="503" t="s">
        <v>2971</v>
      </c>
      <c r="H419" s="596"/>
      <c r="I419" s="503" t="s">
        <v>2972</v>
      </c>
      <c r="J419" s="596"/>
      <c r="K419" s="503" t="s">
        <v>2973</v>
      </c>
      <c r="L419" s="596"/>
      <c r="M419" s="503"/>
      <c r="N419" s="596"/>
      <c r="P419" s="596"/>
    </row>
    <row r="420" spans="1:16" ht="17.399999999999999" x14ac:dyDescent="0.3">
      <c r="A420" s="435" t="s">
        <v>2873</v>
      </c>
      <c r="B420" s="596"/>
      <c r="C420" s="563" t="s">
        <v>2918</v>
      </c>
      <c r="D420" s="596"/>
      <c r="E420" s="563" t="s">
        <v>2974</v>
      </c>
      <c r="F420" s="596"/>
      <c r="G420" s="563" t="s">
        <v>2974</v>
      </c>
      <c r="H420" s="596"/>
      <c r="I420" s="563" t="s">
        <v>2974</v>
      </c>
      <c r="J420" s="596"/>
      <c r="K420" s="563" t="s">
        <v>2974</v>
      </c>
      <c r="L420" s="596"/>
      <c r="M420" s="563" t="s">
        <v>146</v>
      </c>
      <c r="N420" s="596"/>
      <c r="P420" s="596"/>
    </row>
    <row r="421" spans="1:16" ht="17.399999999999999" x14ac:dyDescent="0.3">
      <c r="A421" s="379" t="s">
        <v>2874</v>
      </c>
      <c r="B421" s="591"/>
      <c r="C421" s="383" t="s">
        <v>2919</v>
      </c>
      <c r="D421" s="591"/>
      <c r="E421" s="591">
        <v>90689369.60999988</v>
      </c>
      <c r="F421" s="591"/>
      <c r="G421" s="591">
        <v>78361.740000000005</v>
      </c>
      <c r="H421" s="591"/>
      <c r="I421" s="591">
        <v>39102.28</v>
      </c>
      <c r="J421" s="591"/>
      <c r="K421" s="591">
        <v>125900.45000000001</v>
      </c>
      <c r="L421" s="591"/>
      <c r="M421" s="552">
        <v>90932734.079999879</v>
      </c>
      <c r="N421" s="591"/>
      <c r="P421" s="591"/>
    </row>
    <row r="422" spans="1:16" ht="17.399999999999999" x14ac:dyDescent="0.3">
      <c r="A422" s="379"/>
      <c r="B422" s="597"/>
      <c r="C422" s="383" t="s">
        <v>2975</v>
      </c>
      <c r="D422" s="597"/>
      <c r="E422" s="591">
        <v>69252703.429999977</v>
      </c>
      <c r="F422" s="597"/>
      <c r="G422" s="591">
        <v>214828.79</v>
      </c>
      <c r="H422" s="591"/>
      <c r="I422" s="591">
        <v>0</v>
      </c>
      <c r="J422" s="597"/>
      <c r="K422" s="591">
        <v>863793.87</v>
      </c>
      <c r="L422" s="597"/>
      <c r="M422" s="552">
        <v>70331326.089999989</v>
      </c>
      <c r="N422" s="597"/>
      <c r="P422" s="597"/>
    </row>
    <row r="423" spans="1:16" ht="17.399999999999999" x14ac:dyDescent="0.3">
      <c r="A423" s="379"/>
      <c r="B423" s="597"/>
      <c r="C423" s="383" t="s">
        <v>2976</v>
      </c>
      <c r="D423" s="597"/>
      <c r="E423" s="591">
        <v>107792187.55999987</v>
      </c>
      <c r="F423" s="597"/>
      <c r="G423" s="591">
        <v>195287.78</v>
      </c>
      <c r="H423" s="591"/>
      <c r="I423" s="591">
        <v>0</v>
      </c>
      <c r="J423" s="597"/>
      <c r="K423" s="591">
        <v>324907.36</v>
      </c>
      <c r="L423" s="597"/>
      <c r="M423" s="552">
        <v>108312382.69999987</v>
      </c>
      <c r="N423" s="597"/>
      <c r="P423" s="597"/>
    </row>
    <row r="424" spans="1:16" ht="17.399999999999999" x14ac:dyDescent="0.3">
      <c r="A424" s="379"/>
      <c r="B424" s="597"/>
      <c r="C424" s="383" t="s">
        <v>2977</v>
      </c>
      <c r="D424" s="597"/>
      <c r="E424" s="591">
        <v>133055021.94000013</v>
      </c>
      <c r="F424" s="597"/>
      <c r="G424" s="591">
        <v>803300.02</v>
      </c>
      <c r="H424" s="591"/>
      <c r="I424" s="591">
        <v>0</v>
      </c>
      <c r="J424" s="597"/>
      <c r="K424" s="591">
        <v>1049998.3399999999</v>
      </c>
      <c r="L424" s="597"/>
      <c r="M424" s="552">
        <v>134908320.30000013</v>
      </c>
      <c r="N424" s="597"/>
      <c r="P424" s="597"/>
    </row>
    <row r="425" spans="1:16" ht="17.399999999999999" x14ac:dyDescent="0.3">
      <c r="A425" s="379"/>
      <c r="B425" s="597"/>
      <c r="C425" s="383" t="s">
        <v>2978</v>
      </c>
      <c r="D425" s="597"/>
      <c r="E425" s="591">
        <v>156575692.6699999</v>
      </c>
      <c r="F425" s="597"/>
      <c r="G425" s="591">
        <v>187647.44</v>
      </c>
      <c r="H425" s="591"/>
      <c r="I425" s="591">
        <v>111315.03</v>
      </c>
      <c r="J425" s="597"/>
      <c r="K425" s="591">
        <v>1075134.2000000002</v>
      </c>
      <c r="L425" s="597"/>
      <c r="M425" s="552">
        <v>157949789.33999988</v>
      </c>
      <c r="N425" s="597"/>
      <c r="P425" s="597"/>
    </row>
    <row r="426" spans="1:16" ht="17.399999999999999" x14ac:dyDescent="0.3">
      <c r="A426" s="379"/>
      <c r="B426" s="597"/>
      <c r="C426" s="383" t="s">
        <v>2979</v>
      </c>
      <c r="D426" s="597"/>
      <c r="E426" s="591">
        <v>203527510.19999993</v>
      </c>
      <c r="F426" s="597"/>
      <c r="G426" s="591">
        <v>1096103.97</v>
      </c>
      <c r="H426" s="591"/>
      <c r="I426" s="591">
        <v>528690.19999999995</v>
      </c>
      <c r="J426" s="597"/>
      <c r="K426" s="591">
        <v>1094317.8600000001</v>
      </c>
      <c r="L426" s="597"/>
      <c r="M426" s="552">
        <v>206246622.22999993</v>
      </c>
      <c r="N426" s="597"/>
      <c r="P426" s="597"/>
    </row>
    <row r="427" spans="1:16" ht="17.399999999999999" x14ac:dyDescent="0.3">
      <c r="A427" s="379"/>
      <c r="B427" s="597"/>
      <c r="C427" s="383" t="s">
        <v>2980</v>
      </c>
      <c r="D427" s="597"/>
      <c r="E427" s="591">
        <v>245290487.36000022</v>
      </c>
      <c r="F427" s="597"/>
      <c r="G427" s="591">
        <v>1142753.72</v>
      </c>
      <c r="H427" s="591"/>
      <c r="I427" s="591">
        <v>628802.89</v>
      </c>
      <c r="J427" s="597"/>
      <c r="K427" s="591">
        <v>964759.56</v>
      </c>
      <c r="L427" s="597"/>
      <c r="M427" s="552">
        <v>248026803.53000021</v>
      </c>
      <c r="N427" s="597"/>
      <c r="P427" s="597"/>
    </row>
    <row r="428" spans="1:16" ht="17.399999999999999" x14ac:dyDescent="0.3">
      <c r="A428" s="379"/>
      <c r="B428" s="597"/>
      <c r="C428" s="383" t="s">
        <v>2981</v>
      </c>
      <c r="D428" s="597"/>
      <c r="E428" s="591">
        <v>323759660.06999969</v>
      </c>
      <c r="F428" s="597"/>
      <c r="G428" s="591">
        <v>679511.21</v>
      </c>
      <c r="H428" s="591"/>
      <c r="I428" s="591">
        <v>943534.54</v>
      </c>
      <c r="J428" s="597"/>
      <c r="K428" s="591">
        <v>139907.71</v>
      </c>
      <c r="L428" s="597"/>
      <c r="M428" s="552">
        <v>325522613.52999967</v>
      </c>
      <c r="N428" s="597"/>
      <c r="P428" s="597"/>
    </row>
    <row r="429" spans="1:16" ht="17.399999999999999" x14ac:dyDescent="0.3">
      <c r="A429" s="379"/>
      <c r="B429" s="597"/>
      <c r="C429" s="383" t="s">
        <v>2982</v>
      </c>
      <c r="D429" s="597"/>
      <c r="E429" s="591">
        <v>388843141.75999963</v>
      </c>
      <c r="F429" s="597"/>
      <c r="G429" s="591">
        <v>436791.29</v>
      </c>
      <c r="H429" s="591"/>
      <c r="I429" s="591">
        <v>0</v>
      </c>
      <c r="J429" s="597"/>
      <c r="K429" s="591">
        <v>585671.37</v>
      </c>
      <c r="L429" s="597"/>
      <c r="M429" s="552">
        <v>389865604.41999966</v>
      </c>
      <c r="N429" s="597"/>
      <c r="P429" s="597"/>
    </row>
    <row r="430" spans="1:16" ht="17.399999999999999" x14ac:dyDescent="0.3">
      <c r="A430" s="379"/>
      <c r="B430" s="597"/>
      <c r="C430" s="383" t="s">
        <v>2983</v>
      </c>
      <c r="D430" s="597"/>
      <c r="E430" s="591">
        <v>437304087.4800005</v>
      </c>
      <c r="F430" s="597"/>
      <c r="G430" s="591">
        <v>186597.9</v>
      </c>
      <c r="H430" s="591"/>
      <c r="I430" s="591">
        <v>0</v>
      </c>
      <c r="J430" s="597"/>
      <c r="K430" s="591">
        <v>1109884.9500000002</v>
      </c>
      <c r="L430" s="597"/>
      <c r="M430" s="552">
        <v>438600570.33000046</v>
      </c>
      <c r="N430" s="597"/>
      <c r="P430" s="597"/>
    </row>
    <row r="431" spans="1:16" ht="17.399999999999999" x14ac:dyDescent="0.3">
      <c r="A431" s="379"/>
      <c r="B431" s="597"/>
      <c r="C431" s="383" t="s">
        <v>2984</v>
      </c>
      <c r="D431" s="597"/>
      <c r="E431" s="591">
        <v>552685445.86999893</v>
      </c>
      <c r="F431" s="597"/>
      <c r="G431" s="591">
        <v>965980.78</v>
      </c>
      <c r="H431" s="591"/>
      <c r="I431" s="591">
        <v>966714.59999999986</v>
      </c>
      <c r="J431" s="597"/>
      <c r="K431" s="591">
        <v>1232598.1600000001</v>
      </c>
      <c r="L431" s="597"/>
      <c r="M431" s="552">
        <v>555850739.40999889</v>
      </c>
      <c r="N431" s="597"/>
      <c r="P431" s="597"/>
    </row>
    <row r="432" spans="1:16" ht="17.399999999999999" x14ac:dyDescent="0.3">
      <c r="A432" s="379"/>
      <c r="B432" s="597"/>
      <c r="C432" s="383" t="s">
        <v>2985</v>
      </c>
      <c r="D432" s="597"/>
      <c r="E432" s="591">
        <v>785008902.79000092</v>
      </c>
      <c r="F432" s="597"/>
      <c r="G432" s="591">
        <v>1263401.33</v>
      </c>
      <c r="H432" s="591"/>
      <c r="I432" s="591">
        <v>506739.3</v>
      </c>
      <c r="J432" s="597"/>
      <c r="K432" s="591">
        <v>149638.5</v>
      </c>
      <c r="L432" s="597"/>
      <c r="M432" s="552">
        <v>786928681.92000091</v>
      </c>
      <c r="N432" s="597"/>
      <c r="P432" s="597"/>
    </row>
    <row r="433" spans="1:16" ht="17.399999999999999" x14ac:dyDescent="0.3">
      <c r="A433" s="379"/>
      <c r="B433" s="597"/>
      <c r="C433" s="383" t="s">
        <v>2986</v>
      </c>
      <c r="D433" s="597"/>
      <c r="E433" s="591">
        <v>153603067.21999991</v>
      </c>
      <c r="F433" s="597"/>
      <c r="G433" s="591">
        <v>0</v>
      </c>
      <c r="H433" s="591"/>
      <c r="I433" s="591">
        <v>0</v>
      </c>
      <c r="J433" s="597"/>
      <c r="K433" s="591">
        <v>762639.61</v>
      </c>
      <c r="L433" s="597"/>
      <c r="M433" s="552">
        <v>154365706.82999992</v>
      </c>
      <c r="N433" s="597"/>
      <c r="P433" s="597"/>
    </row>
    <row r="434" spans="1:16" ht="17.399999999999999" x14ac:dyDescent="0.3">
      <c r="A434" s="379"/>
      <c r="B434" s="597"/>
      <c r="C434" s="383" t="s">
        <v>2932</v>
      </c>
      <c r="D434" s="597"/>
      <c r="E434" s="591">
        <v>0</v>
      </c>
      <c r="F434" s="597"/>
      <c r="G434" s="591">
        <v>0</v>
      </c>
      <c r="H434" s="591"/>
      <c r="I434" s="591">
        <v>0</v>
      </c>
      <c r="J434" s="597"/>
      <c r="K434" s="591">
        <v>0</v>
      </c>
      <c r="L434" s="597"/>
      <c r="M434" s="552">
        <v>0</v>
      </c>
      <c r="N434" s="597"/>
      <c r="P434" s="597"/>
    </row>
    <row r="435" spans="1:16" ht="18" thickBot="1" x14ac:dyDescent="0.35">
      <c r="A435" s="379"/>
      <c r="B435" s="420"/>
      <c r="C435" s="406"/>
      <c r="D435" s="420"/>
      <c r="E435" s="569">
        <v>3647387277.9599996</v>
      </c>
      <c r="F435" s="420"/>
      <c r="G435" s="569">
        <v>7250565.9700000007</v>
      </c>
      <c r="H435" s="406"/>
      <c r="I435" s="569">
        <v>3724898.84</v>
      </c>
      <c r="J435" s="420"/>
      <c r="K435" s="569">
        <v>9479151.9400000013</v>
      </c>
      <c r="L435" s="420"/>
      <c r="M435" s="569">
        <v>3667841894.7099996</v>
      </c>
      <c r="N435" s="420"/>
      <c r="O435" s="598"/>
      <c r="P435" s="420"/>
    </row>
    <row r="436" spans="1:16" ht="18" thickTop="1" x14ac:dyDescent="0.3">
      <c r="A436" s="379"/>
      <c r="B436" s="420"/>
      <c r="C436" s="406"/>
      <c r="D436" s="420"/>
      <c r="E436" s="420"/>
      <c r="F436" s="420"/>
      <c r="G436" s="406"/>
      <c r="H436" s="406"/>
      <c r="I436" s="420"/>
      <c r="J436" s="420"/>
      <c r="K436" s="420"/>
      <c r="L436" s="420"/>
      <c r="M436" s="379"/>
      <c r="N436" s="420"/>
      <c r="P436" s="420"/>
    </row>
    <row r="437" spans="1:16" ht="17.399999999999999" x14ac:dyDescent="0.3">
      <c r="A437" s="379"/>
      <c r="B437" s="406"/>
      <c r="C437" s="406"/>
      <c r="D437" s="406"/>
      <c r="E437" s="729" t="s">
        <v>2865</v>
      </c>
      <c r="F437" s="729"/>
      <c r="G437" s="729"/>
      <c r="H437" s="729"/>
      <c r="I437" s="729"/>
      <c r="J437" s="729"/>
      <c r="K437" s="729"/>
      <c r="L437" s="729"/>
      <c r="M437" s="729"/>
      <c r="N437" s="447"/>
      <c r="P437" s="354"/>
    </row>
    <row r="438" spans="1:16" ht="17.399999999999999" x14ac:dyDescent="0.3">
      <c r="A438" s="595"/>
      <c r="B438" s="596"/>
      <c r="C438" s="503"/>
      <c r="D438" s="596"/>
      <c r="E438" s="503" t="s">
        <v>2969</v>
      </c>
      <c r="F438" s="596"/>
      <c r="G438" s="503"/>
      <c r="H438" s="596"/>
      <c r="I438" s="503"/>
      <c r="J438" s="596"/>
      <c r="K438" s="503"/>
      <c r="L438" s="596"/>
      <c r="M438" s="503"/>
      <c r="N438" s="596"/>
      <c r="P438" s="596"/>
    </row>
    <row r="439" spans="1:16" ht="17.399999999999999" x14ac:dyDescent="0.3">
      <c r="A439" s="595"/>
      <c r="B439" s="596"/>
      <c r="C439" s="503"/>
      <c r="D439" s="596"/>
      <c r="E439" s="503" t="s">
        <v>2970</v>
      </c>
      <c r="F439" s="596"/>
      <c r="G439" s="503" t="s">
        <v>2971</v>
      </c>
      <c r="H439" s="596"/>
      <c r="I439" s="503" t="s">
        <v>2972</v>
      </c>
      <c r="J439" s="596"/>
      <c r="K439" s="503" t="s">
        <v>2973</v>
      </c>
      <c r="L439" s="596"/>
      <c r="M439" s="503"/>
      <c r="N439" s="596"/>
      <c r="P439" s="596"/>
    </row>
    <row r="440" spans="1:16" ht="17.399999999999999" x14ac:dyDescent="0.3">
      <c r="A440" s="435" t="s">
        <v>2873</v>
      </c>
      <c r="B440" s="599"/>
      <c r="C440" s="563" t="s">
        <v>2918</v>
      </c>
      <c r="D440" s="599"/>
      <c r="E440" s="563" t="s">
        <v>2974</v>
      </c>
      <c r="F440" s="599"/>
      <c r="G440" s="563" t="s">
        <v>2974</v>
      </c>
      <c r="H440" s="599"/>
      <c r="I440" s="563" t="s">
        <v>2974</v>
      </c>
      <c r="J440" s="599"/>
      <c r="K440" s="563" t="s">
        <v>2974</v>
      </c>
      <c r="L440" s="599"/>
      <c r="M440" s="563" t="s">
        <v>146</v>
      </c>
      <c r="N440" s="599"/>
      <c r="P440" s="599"/>
    </row>
    <row r="441" spans="1:16" ht="17.399999999999999" x14ac:dyDescent="0.3">
      <c r="A441" s="379" t="s">
        <v>2875</v>
      </c>
      <c r="B441" s="600"/>
      <c r="C441" s="383" t="s">
        <v>2919</v>
      </c>
      <c r="D441" s="600"/>
      <c r="E441" s="600">
        <v>506698206.85000092</v>
      </c>
      <c r="F441" s="600"/>
      <c r="G441" s="591">
        <v>1053088.9099999999</v>
      </c>
      <c r="H441" s="600"/>
      <c r="I441" s="591">
        <v>84172.92</v>
      </c>
      <c r="J441" s="591"/>
      <c r="K441" s="591">
        <v>1324391.1900000002</v>
      </c>
      <c r="L441" s="600"/>
      <c r="M441" s="600">
        <v>509159859.87000096</v>
      </c>
      <c r="N441" s="600"/>
      <c r="P441" s="600"/>
    </row>
    <row r="442" spans="1:16" ht="17.399999999999999" x14ac:dyDescent="0.3">
      <c r="A442" s="379"/>
      <c r="B442" s="600"/>
      <c r="C442" s="383" t="s">
        <v>2975</v>
      </c>
      <c r="D442" s="600"/>
      <c r="E442" s="600">
        <v>449219218.02000004</v>
      </c>
      <c r="F442" s="600"/>
      <c r="G442" s="591">
        <v>536981.62</v>
      </c>
      <c r="H442" s="600"/>
      <c r="I442" s="591">
        <v>848344.10000000009</v>
      </c>
      <c r="J442" s="591"/>
      <c r="K442" s="591">
        <v>1073670.1599999999</v>
      </c>
      <c r="L442" s="600"/>
      <c r="M442" s="601">
        <v>451678213.9000001</v>
      </c>
      <c r="N442" s="600"/>
      <c r="P442" s="600"/>
    </row>
    <row r="443" spans="1:16" ht="17.399999999999999" x14ac:dyDescent="0.3">
      <c r="A443" s="379"/>
      <c r="B443" s="600"/>
      <c r="C443" s="383" t="s">
        <v>2976</v>
      </c>
      <c r="D443" s="600"/>
      <c r="E443" s="600">
        <v>762470886.64000082</v>
      </c>
      <c r="F443" s="600"/>
      <c r="G443" s="591">
        <v>3081040.9399999995</v>
      </c>
      <c r="H443" s="600"/>
      <c r="I443" s="591">
        <v>2383910.2800000003</v>
      </c>
      <c r="J443" s="591"/>
      <c r="K443" s="591">
        <v>1035954</v>
      </c>
      <c r="L443" s="600"/>
      <c r="M443" s="601">
        <v>768971791.86000085</v>
      </c>
      <c r="N443" s="600"/>
      <c r="P443" s="600"/>
    </row>
    <row r="444" spans="1:16" ht="17.399999999999999" x14ac:dyDescent="0.3">
      <c r="A444" s="379"/>
      <c r="B444" s="600"/>
      <c r="C444" s="383" t="s">
        <v>2977</v>
      </c>
      <c r="D444" s="600"/>
      <c r="E444" s="600">
        <v>646940039.23999906</v>
      </c>
      <c r="F444" s="600"/>
      <c r="G444" s="591">
        <v>2170621.9500000002</v>
      </c>
      <c r="H444" s="600"/>
      <c r="I444" s="591">
        <v>281776.31</v>
      </c>
      <c r="J444" s="591"/>
      <c r="K444" s="591">
        <v>2603076.6</v>
      </c>
      <c r="L444" s="600"/>
      <c r="M444" s="601">
        <v>651995514.09999907</v>
      </c>
      <c r="N444" s="600"/>
      <c r="P444" s="600"/>
    </row>
    <row r="445" spans="1:16" ht="17.399999999999999" x14ac:dyDescent="0.3">
      <c r="A445" s="379"/>
      <c r="B445" s="600"/>
      <c r="C445" s="383" t="s">
        <v>2978</v>
      </c>
      <c r="D445" s="600"/>
      <c r="E445" s="600">
        <v>581741745.75</v>
      </c>
      <c r="F445" s="600"/>
      <c r="G445" s="591">
        <v>633467.81000000006</v>
      </c>
      <c r="H445" s="600"/>
      <c r="I445" s="591">
        <v>0</v>
      </c>
      <c r="J445" s="591"/>
      <c r="K445" s="591">
        <v>1535766.54</v>
      </c>
      <c r="L445" s="600"/>
      <c r="M445" s="601">
        <v>583910980.0999999</v>
      </c>
      <c r="N445" s="600"/>
      <c r="P445" s="600"/>
    </row>
    <row r="446" spans="1:16" ht="17.399999999999999" x14ac:dyDescent="0.3">
      <c r="A446" s="379"/>
      <c r="B446" s="600"/>
      <c r="C446" s="383" t="s">
        <v>2979</v>
      </c>
      <c r="D446" s="600"/>
      <c r="E446" s="600">
        <v>647161601.80999959</v>
      </c>
      <c r="F446" s="600"/>
      <c r="G446" s="591">
        <v>1414141.28</v>
      </c>
      <c r="H446" s="600"/>
      <c r="I446" s="591">
        <v>0</v>
      </c>
      <c r="J446" s="591"/>
      <c r="K446" s="591">
        <v>151767.94</v>
      </c>
      <c r="L446" s="600"/>
      <c r="M446" s="601">
        <v>648727511.02999961</v>
      </c>
      <c r="N446" s="600"/>
      <c r="P446" s="600"/>
    </row>
    <row r="447" spans="1:16" ht="17.399999999999999" x14ac:dyDescent="0.3">
      <c r="A447" s="379"/>
      <c r="B447" s="600"/>
      <c r="C447" s="383" t="s">
        <v>2980</v>
      </c>
      <c r="D447" s="600"/>
      <c r="E447" s="600">
        <v>659247105.82000017</v>
      </c>
      <c r="F447" s="600"/>
      <c r="G447" s="591">
        <v>1081724.71</v>
      </c>
      <c r="H447" s="600"/>
      <c r="I447" s="591">
        <v>944196.15999999992</v>
      </c>
      <c r="J447" s="591"/>
      <c r="K447" s="591">
        <v>200507.11</v>
      </c>
      <c r="L447" s="600"/>
      <c r="M447" s="601">
        <v>661473533.80000019</v>
      </c>
      <c r="N447" s="600"/>
      <c r="P447" s="600"/>
    </row>
    <row r="448" spans="1:16" ht="17.399999999999999" x14ac:dyDescent="0.3">
      <c r="A448" s="379"/>
      <c r="B448" s="600"/>
      <c r="C448" s="383" t="s">
        <v>2981</v>
      </c>
      <c r="D448" s="600"/>
      <c r="E448" s="600">
        <v>805848652.74999976</v>
      </c>
      <c r="F448" s="600"/>
      <c r="G448" s="591">
        <v>0</v>
      </c>
      <c r="H448" s="600"/>
      <c r="I448" s="591">
        <v>296392.73</v>
      </c>
      <c r="J448" s="591"/>
      <c r="K448" s="591">
        <v>396433.05</v>
      </c>
      <c r="L448" s="600"/>
      <c r="M448" s="601">
        <v>806541478.52999973</v>
      </c>
      <c r="N448" s="600"/>
      <c r="P448" s="600"/>
    </row>
    <row r="449" spans="1:16" ht="17.399999999999999" x14ac:dyDescent="0.3">
      <c r="A449" s="379"/>
      <c r="B449" s="600"/>
      <c r="C449" s="383" t="s">
        <v>2982</v>
      </c>
      <c r="D449" s="600"/>
      <c r="E449" s="600">
        <v>839423072.86999893</v>
      </c>
      <c r="F449" s="600"/>
      <c r="G449" s="591">
        <v>1563162.69</v>
      </c>
      <c r="H449" s="600"/>
      <c r="I449" s="591">
        <v>0</v>
      </c>
      <c r="J449" s="591"/>
      <c r="K449" s="591">
        <v>220937.54</v>
      </c>
      <c r="L449" s="600"/>
      <c r="M449" s="601">
        <v>841207173.09999895</v>
      </c>
      <c r="N449" s="600"/>
      <c r="P449" s="600"/>
    </row>
    <row r="450" spans="1:16" ht="17.399999999999999" x14ac:dyDescent="0.3">
      <c r="A450" s="379"/>
      <c r="B450" s="600"/>
      <c r="C450" s="383" t="s">
        <v>2983</v>
      </c>
      <c r="D450" s="600"/>
      <c r="E450" s="600">
        <v>860944452.92999971</v>
      </c>
      <c r="F450" s="600"/>
      <c r="G450" s="591">
        <v>810024.91</v>
      </c>
      <c r="H450" s="600"/>
      <c r="I450" s="591">
        <v>381627.65</v>
      </c>
      <c r="J450" s="591"/>
      <c r="K450" s="591">
        <v>364466.62</v>
      </c>
      <c r="L450" s="600"/>
      <c r="M450" s="601">
        <v>862500572.10999966</v>
      </c>
      <c r="N450" s="600"/>
      <c r="P450" s="600"/>
    </row>
    <row r="451" spans="1:16" ht="17.399999999999999" x14ac:dyDescent="0.3">
      <c r="A451" s="379"/>
      <c r="B451" s="600"/>
      <c r="C451" s="383" t="s">
        <v>2984</v>
      </c>
      <c r="D451" s="600"/>
      <c r="E451" s="600">
        <v>828515188.23000014</v>
      </c>
      <c r="F451" s="600"/>
      <c r="G451" s="591">
        <v>1265718.8500000001</v>
      </c>
      <c r="H451" s="600"/>
      <c r="I451" s="591">
        <v>227310.17</v>
      </c>
      <c r="J451" s="591"/>
      <c r="K451" s="591">
        <v>0</v>
      </c>
      <c r="L451" s="600"/>
      <c r="M451" s="601">
        <v>830008217.25000012</v>
      </c>
      <c r="N451" s="600"/>
      <c r="P451" s="600"/>
    </row>
    <row r="452" spans="1:16" ht="17.399999999999999" x14ac:dyDescent="0.3">
      <c r="A452" s="379"/>
      <c r="B452" s="600"/>
      <c r="C452" s="383" t="s">
        <v>2985</v>
      </c>
      <c r="D452" s="600"/>
      <c r="E452" s="600">
        <v>321868877.41000032</v>
      </c>
      <c r="F452" s="600"/>
      <c r="G452" s="591">
        <v>0</v>
      </c>
      <c r="H452" s="600"/>
      <c r="I452" s="591">
        <v>0</v>
      </c>
      <c r="J452" s="591"/>
      <c r="K452" s="591">
        <v>0</v>
      </c>
      <c r="L452" s="600"/>
      <c r="M452" s="601">
        <v>321868877.41000032</v>
      </c>
      <c r="N452" s="600"/>
      <c r="P452" s="600"/>
    </row>
    <row r="453" spans="1:16" ht="17.399999999999999" x14ac:dyDescent="0.3">
      <c r="A453" s="379"/>
      <c r="B453" s="600"/>
      <c r="C453" s="383" t="s">
        <v>2986</v>
      </c>
      <c r="D453" s="600"/>
      <c r="E453" s="600">
        <v>59660490.160000019</v>
      </c>
      <c r="F453" s="600"/>
      <c r="G453" s="591">
        <v>0</v>
      </c>
      <c r="H453" s="600"/>
      <c r="I453" s="591">
        <v>0</v>
      </c>
      <c r="J453" s="591"/>
      <c r="K453" s="591">
        <v>0</v>
      </c>
      <c r="L453" s="600"/>
      <c r="M453" s="601">
        <v>59660490.160000019</v>
      </c>
      <c r="N453" s="600"/>
      <c r="P453" s="600"/>
    </row>
    <row r="454" spans="1:16" ht="17.399999999999999" x14ac:dyDescent="0.3">
      <c r="A454" s="379"/>
      <c r="B454" s="600"/>
      <c r="C454" s="383" t="s">
        <v>2932</v>
      </c>
      <c r="D454" s="600"/>
      <c r="E454" s="600">
        <v>0</v>
      </c>
      <c r="F454" s="600"/>
      <c r="G454" s="591">
        <v>0</v>
      </c>
      <c r="H454" s="600"/>
      <c r="I454" s="591">
        <v>0</v>
      </c>
      <c r="J454" s="597"/>
      <c r="K454" s="591">
        <v>0</v>
      </c>
      <c r="L454" s="600"/>
      <c r="M454" s="601">
        <v>0</v>
      </c>
      <c r="N454" s="600"/>
      <c r="P454" s="600"/>
    </row>
    <row r="455" spans="1:16" ht="18" thickBot="1" x14ac:dyDescent="0.35">
      <c r="A455" s="379"/>
      <c r="B455" s="498"/>
      <c r="C455" s="406"/>
      <c r="D455" s="498"/>
      <c r="E455" s="569">
        <v>7969739538.4799995</v>
      </c>
      <c r="F455" s="498"/>
      <c r="G455" s="569">
        <v>13609973.669999998</v>
      </c>
      <c r="H455" s="498"/>
      <c r="I455" s="569">
        <v>5447730.3200000003</v>
      </c>
      <c r="J455" s="498"/>
      <c r="K455" s="569">
        <v>8906970.75</v>
      </c>
      <c r="L455" s="498"/>
      <c r="M455" s="569">
        <v>7997704213.2199993</v>
      </c>
      <c r="N455" s="498"/>
      <c r="P455" s="498"/>
    </row>
    <row r="456" spans="1:16" ht="18" thickTop="1" x14ac:dyDescent="0.3">
      <c r="A456" s="379"/>
      <c r="B456" s="420"/>
      <c r="C456" s="406"/>
      <c r="D456" s="420"/>
      <c r="E456" s="420"/>
      <c r="F456" s="420"/>
      <c r="G456" s="406"/>
      <c r="H456" s="406"/>
      <c r="I456" s="420"/>
      <c r="J456" s="420"/>
      <c r="K456" s="420"/>
      <c r="L456" s="420"/>
      <c r="M456" s="379"/>
      <c r="N456" s="420"/>
      <c r="P456" s="420"/>
    </row>
    <row r="457" spans="1:16" ht="17.399999999999999" x14ac:dyDescent="0.3">
      <c r="A457" s="379"/>
      <c r="B457" s="406"/>
      <c r="C457" s="406"/>
      <c r="D457" s="406"/>
      <c r="E457" s="729" t="s">
        <v>2865</v>
      </c>
      <c r="F457" s="729"/>
      <c r="G457" s="729"/>
      <c r="H457" s="729"/>
      <c r="I457" s="729"/>
      <c r="J457" s="729"/>
      <c r="K457" s="729"/>
      <c r="L457" s="729"/>
      <c r="M457" s="729"/>
      <c r="N457" s="447"/>
      <c r="P457" s="354"/>
    </row>
    <row r="458" spans="1:16" ht="17.399999999999999" x14ac:dyDescent="0.3">
      <c r="A458" s="595"/>
      <c r="B458" s="596"/>
      <c r="C458" s="503"/>
      <c r="D458" s="596"/>
      <c r="E458" s="503" t="s">
        <v>2969</v>
      </c>
      <c r="F458" s="596"/>
      <c r="G458" s="503"/>
      <c r="H458" s="596"/>
      <c r="I458" s="503"/>
      <c r="J458" s="596"/>
      <c r="K458" s="503"/>
      <c r="L458" s="596"/>
      <c r="M458" s="503"/>
      <c r="N458" s="596"/>
      <c r="P458" s="596"/>
    </row>
    <row r="459" spans="1:16" ht="17.399999999999999" x14ac:dyDescent="0.3">
      <c r="A459" s="595"/>
      <c r="B459" s="596"/>
      <c r="C459" s="503"/>
      <c r="D459" s="596"/>
      <c r="E459" s="503" t="s">
        <v>2970</v>
      </c>
      <c r="F459" s="596"/>
      <c r="G459" s="503" t="s">
        <v>2971</v>
      </c>
      <c r="H459" s="596"/>
      <c r="I459" s="503" t="s">
        <v>2972</v>
      </c>
      <c r="J459" s="596"/>
      <c r="K459" s="503" t="s">
        <v>2973</v>
      </c>
      <c r="L459" s="596"/>
      <c r="M459" s="503"/>
      <c r="N459" s="596"/>
      <c r="P459" s="596"/>
    </row>
    <row r="460" spans="1:16" ht="17.399999999999999" x14ac:dyDescent="0.3">
      <c r="A460" s="435" t="s">
        <v>2873</v>
      </c>
      <c r="B460" s="596"/>
      <c r="C460" s="563" t="s">
        <v>2918</v>
      </c>
      <c r="D460" s="596"/>
      <c r="E460" s="563" t="s">
        <v>2974</v>
      </c>
      <c r="F460" s="596"/>
      <c r="G460" s="563" t="s">
        <v>2974</v>
      </c>
      <c r="H460" s="596"/>
      <c r="I460" s="563" t="s">
        <v>2974</v>
      </c>
      <c r="J460" s="596"/>
      <c r="K460" s="563" t="s">
        <v>2974</v>
      </c>
      <c r="L460" s="596"/>
      <c r="M460" s="563" t="s">
        <v>146</v>
      </c>
      <c r="N460" s="596"/>
      <c r="P460" s="596"/>
    </row>
    <row r="461" spans="1:16" ht="17.399999999999999" x14ac:dyDescent="0.3">
      <c r="A461" s="379" t="s">
        <v>2876</v>
      </c>
      <c r="B461" s="600"/>
      <c r="C461" s="383" t="s">
        <v>2919</v>
      </c>
      <c r="D461" s="600"/>
      <c r="E461" s="602">
        <v>8539986.6999999974</v>
      </c>
      <c r="F461" s="600"/>
      <c r="G461" s="591">
        <v>0</v>
      </c>
      <c r="H461" s="600"/>
      <c r="I461" s="591">
        <v>0</v>
      </c>
      <c r="J461" s="591"/>
      <c r="K461" s="591">
        <v>0</v>
      </c>
      <c r="L461" s="600"/>
      <c r="M461" s="600">
        <v>8539986.6999999974</v>
      </c>
      <c r="N461" s="600"/>
      <c r="P461" s="600"/>
    </row>
    <row r="462" spans="1:16" ht="17.399999999999999" x14ac:dyDescent="0.3">
      <c r="A462" s="379"/>
      <c r="B462" s="600"/>
      <c r="C462" s="383" t="s">
        <v>2975</v>
      </c>
      <c r="D462" s="600"/>
      <c r="E462" s="602">
        <v>6279182.1699999999</v>
      </c>
      <c r="F462" s="600"/>
      <c r="G462" s="591">
        <v>0</v>
      </c>
      <c r="H462" s="600"/>
      <c r="I462" s="591">
        <v>0</v>
      </c>
      <c r="J462" s="591"/>
      <c r="K462" s="591">
        <v>0</v>
      </c>
      <c r="L462" s="600"/>
      <c r="M462" s="600">
        <v>6279182.1699999999</v>
      </c>
      <c r="N462" s="600"/>
      <c r="P462" s="600"/>
    </row>
    <row r="463" spans="1:16" ht="17.399999999999999" x14ac:dyDescent="0.3">
      <c r="A463" s="379"/>
      <c r="B463" s="600"/>
      <c r="C463" s="383" t="s">
        <v>2976</v>
      </c>
      <c r="D463" s="600"/>
      <c r="E463" s="602">
        <v>8319741.9400000004</v>
      </c>
      <c r="F463" s="600"/>
      <c r="G463" s="591">
        <v>57185.61</v>
      </c>
      <c r="H463" s="600"/>
      <c r="I463" s="591">
        <v>0</v>
      </c>
      <c r="J463" s="591"/>
      <c r="K463" s="591">
        <v>0</v>
      </c>
      <c r="L463" s="600"/>
      <c r="M463" s="600">
        <v>8376927.5500000007</v>
      </c>
      <c r="N463" s="600"/>
      <c r="P463" s="600"/>
    </row>
    <row r="464" spans="1:16" ht="17.399999999999999" x14ac:dyDescent="0.3">
      <c r="A464" s="379"/>
      <c r="B464" s="600"/>
      <c r="C464" s="383" t="s">
        <v>2977</v>
      </c>
      <c r="D464" s="600"/>
      <c r="E464" s="602">
        <v>16004529.950000001</v>
      </c>
      <c r="F464" s="600"/>
      <c r="G464" s="591">
        <v>0</v>
      </c>
      <c r="H464" s="600"/>
      <c r="I464" s="591">
        <v>0</v>
      </c>
      <c r="J464" s="591"/>
      <c r="K464" s="591">
        <v>0</v>
      </c>
      <c r="L464" s="600"/>
      <c r="M464" s="600">
        <v>16004529.950000001</v>
      </c>
      <c r="N464" s="600"/>
      <c r="P464" s="600"/>
    </row>
    <row r="465" spans="1:16" ht="17.399999999999999" x14ac:dyDescent="0.3">
      <c r="A465" s="379"/>
      <c r="B465" s="600"/>
      <c r="C465" s="383" t="s">
        <v>2978</v>
      </c>
      <c r="D465" s="600"/>
      <c r="E465" s="602">
        <v>15269474.59</v>
      </c>
      <c r="F465" s="600"/>
      <c r="G465" s="591">
        <v>139492.17000000001</v>
      </c>
      <c r="H465" s="600"/>
      <c r="I465" s="591">
        <v>0</v>
      </c>
      <c r="J465" s="591"/>
      <c r="K465" s="591">
        <v>0</v>
      </c>
      <c r="L465" s="600"/>
      <c r="M465" s="600">
        <v>15408966.76</v>
      </c>
      <c r="N465" s="600"/>
      <c r="P465" s="600"/>
    </row>
    <row r="466" spans="1:16" ht="17.399999999999999" x14ac:dyDescent="0.3">
      <c r="A466" s="379"/>
      <c r="B466" s="600"/>
      <c r="C466" s="383" t="s">
        <v>2979</v>
      </c>
      <c r="D466" s="600"/>
      <c r="E466" s="602">
        <v>21414809.420000002</v>
      </c>
      <c r="F466" s="600"/>
      <c r="G466" s="591">
        <v>0</v>
      </c>
      <c r="H466" s="600"/>
      <c r="I466" s="591">
        <v>0</v>
      </c>
      <c r="J466" s="591"/>
      <c r="K466" s="591">
        <v>0</v>
      </c>
      <c r="L466" s="600"/>
      <c r="M466" s="600">
        <v>21414809.420000002</v>
      </c>
      <c r="N466" s="600"/>
      <c r="P466" s="600"/>
    </row>
    <row r="467" spans="1:16" ht="17.399999999999999" x14ac:dyDescent="0.3">
      <c r="A467" s="379"/>
      <c r="B467" s="600"/>
      <c r="C467" s="383" t="s">
        <v>2980</v>
      </c>
      <c r="D467" s="600"/>
      <c r="E467" s="602">
        <v>29969720.490000006</v>
      </c>
      <c r="F467" s="600"/>
      <c r="G467" s="591">
        <v>47158.14</v>
      </c>
      <c r="H467" s="600"/>
      <c r="I467" s="591">
        <v>0</v>
      </c>
      <c r="J467" s="591"/>
      <c r="K467" s="591">
        <v>155285.57999999999</v>
      </c>
      <c r="L467" s="600"/>
      <c r="M467" s="600">
        <v>30172164.210000005</v>
      </c>
      <c r="N467" s="600"/>
      <c r="P467" s="600"/>
    </row>
    <row r="468" spans="1:16" ht="17.399999999999999" x14ac:dyDescent="0.3">
      <c r="A468" s="379"/>
      <c r="B468" s="600"/>
      <c r="C468" s="383" t="s">
        <v>2981</v>
      </c>
      <c r="D468" s="600"/>
      <c r="E468" s="602">
        <v>37871694.030000001</v>
      </c>
      <c r="F468" s="600"/>
      <c r="G468" s="591">
        <v>0</v>
      </c>
      <c r="H468" s="600"/>
      <c r="I468" s="591">
        <v>211920.45</v>
      </c>
      <c r="J468" s="591"/>
      <c r="K468" s="591">
        <v>262728.5</v>
      </c>
      <c r="L468" s="600"/>
      <c r="M468" s="600">
        <v>38346342.980000004</v>
      </c>
      <c r="N468" s="600"/>
      <c r="P468" s="600"/>
    </row>
    <row r="469" spans="1:16" ht="17.399999999999999" x14ac:dyDescent="0.3">
      <c r="A469" s="379"/>
      <c r="B469" s="600"/>
      <c r="C469" s="383" t="s">
        <v>2982</v>
      </c>
      <c r="D469" s="600"/>
      <c r="E469" s="602">
        <v>48308793.710000016</v>
      </c>
      <c r="F469" s="600"/>
      <c r="G469" s="591">
        <v>409933.09</v>
      </c>
      <c r="H469" s="600"/>
      <c r="I469" s="591">
        <v>0</v>
      </c>
      <c r="J469" s="591"/>
      <c r="K469" s="591">
        <v>440058.58</v>
      </c>
      <c r="L469" s="600"/>
      <c r="M469" s="600">
        <v>49158785.380000018</v>
      </c>
      <c r="N469" s="600"/>
      <c r="P469" s="600"/>
    </row>
    <row r="470" spans="1:16" ht="17.399999999999999" x14ac:dyDescent="0.3">
      <c r="A470" s="379"/>
      <c r="B470" s="600"/>
      <c r="C470" s="383" t="s">
        <v>2983</v>
      </c>
      <c r="D470" s="600"/>
      <c r="E470" s="602">
        <v>56316043.370000027</v>
      </c>
      <c r="F470" s="600"/>
      <c r="G470" s="591">
        <v>0</v>
      </c>
      <c r="H470" s="600"/>
      <c r="I470" s="591">
        <v>0</v>
      </c>
      <c r="J470" s="591"/>
      <c r="K470" s="591">
        <v>0</v>
      </c>
      <c r="L470" s="600"/>
      <c r="M470" s="600">
        <v>56316043.370000027</v>
      </c>
      <c r="N470" s="600"/>
      <c r="P470" s="600"/>
    </row>
    <row r="471" spans="1:16" ht="17.399999999999999" x14ac:dyDescent="0.3">
      <c r="A471" s="379"/>
      <c r="B471" s="600"/>
      <c r="C471" s="383" t="s">
        <v>2984</v>
      </c>
      <c r="D471" s="600"/>
      <c r="E471" s="602">
        <v>52148806.709999979</v>
      </c>
      <c r="F471" s="600"/>
      <c r="G471" s="591">
        <v>238585.43</v>
      </c>
      <c r="H471" s="600"/>
      <c r="I471" s="591">
        <v>0</v>
      </c>
      <c r="J471" s="591"/>
      <c r="K471" s="591">
        <v>444999.23</v>
      </c>
      <c r="L471" s="600"/>
      <c r="M471" s="600">
        <v>52832391.369999975</v>
      </c>
      <c r="N471" s="600"/>
      <c r="P471" s="600"/>
    </row>
    <row r="472" spans="1:16" ht="17.399999999999999" x14ac:dyDescent="0.3">
      <c r="A472" s="379"/>
      <c r="B472" s="600"/>
      <c r="C472" s="383" t="s">
        <v>2985</v>
      </c>
      <c r="D472" s="600"/>
      <c r="E472" s="602">
        <v>31833722.230000012</v>
      </c>
      <c r="F472" s="600"/>
      <c r="G472" s="591">
        <v>0</v>
      </c>
      <c r="H472" s="600"/>
      <c r="I472" s="591">
        <v>0</v>
      </c>
      <c r="J472" s="591"/>
      <c r="K472" s="591">
        <v>0</v>
      </c>
      <c r="L472" s="600"/>
      <c r="M472" s="600">
        <v>31833722.230000012</v>
      </c>
      <c r="N472" s="600"/>
      <c r="P472" s="600"/>
    </row>
    <row r="473" spans="1:16" ht="17.399999999999999" x14ac:dyDescent="0.3">
      <c r="A473" s="379"/>
      <c r="B473" s="600"/>
      <c r="C473" s="383" t="s">
        <v>2986</v>
      </c>
      <c r="D473" s="600"/>
      <c r="E473" s="602">
        <v>2843995.62</v>
      </c>
      <c r="F473" s="600"/>
      <c r="G473" s="591">
        <v>0</v>
      </c>
      <c r="H473" s="600"/>
      <c r="I473" s="591">
        <v>0</v>
      </c>
      <c r="J473" s="591"/>
      <c r="K473" s="591">
        <v>0</v>
      </c>
      <c r="L473" s="600"/>
      <c r="M473" s="600">
        <v>2843995.62</v>
      </c>
      <c r="N473" s="600"/>
      <c r="P473" s="600"/>
    </row>
    <row r="474" spans="1:16" ht="17.399999999999999" x14ac:dyDescent="0.3">
      <c r="A474" s="379"/>
      <c r="B474" s="600"/>
      <c r="C474" s="383" t="s">
        <v>2932</v>
      </c>
      <c r="D474" s="600"/>
      <c r="E474" s="602">
        <v>0</v>
      </c>
      <c r="F474" s="600"/>
      <c r="G474" s="591">
        <v>0</v>
      </c>
      <c r="H474" s="600"/>
      <c r="I474" s="591">
        <v>0</v>
      </c>
      <c r="J474" s="591"/>
      <c r="K474" s="591">
        <v>0</v>
      </c>
      <c r="L474" s="600"/>
      <c r="M474" s="600">
        <v>0</v>
      </c>
      <c r="N474" s="600"/>
      <c r="P474" s="600"/>
    </row>
    <row r="475" spans="1:16" ht="18" thickBot="1" x14ac:dyDescent="0.35">
      <c r="A475" s="379"/>
      <c r="B475" s="498"/>
      <c r="C475" s="406"/>
      <c r="D475" s="498"/>
      <c r="E475" s="569">
        <v>335120500.93000007</v>
      </c>
      <c r="F475" s="498"/>
      <c r="G475" s="569">
        <v>892354.44</v>
      </c>
      <c r="H475" s="498"/>
      <c r="I475" s="569">
        <v>211920.45</v>
      </c>
      <c r="J475" s="498"/>
      <c r="K475" s="569">
        <v>1303071.8899999999</v>
      </c>
      <c r="L475" s="498"/>
      <c r="M475" s="569">
        <v>337527847.71000004</v>
      </c>
      <c r="N475" s="498"/>
      <c r="P475" s="498"/>
    </row>
    <row r="476" spans="1:16" ht="18" thickTop="1" x14ac:dyDescent="0.3">
      <c r="A476" s="379"/>
      <c r="B476" s="420"/>
      <c r="C476" s="406"/>
      <c r="D476" s="420"/>
      <c r="E476" s="420"/>
      <c r="F476" s="420"/>
      <c r="G476" s="406"/>
      <c r="H476" s="406"/>
      <c r="I476" s="420"/>
      <c r="J476" s="420"/>
      <c r="K476" s="420"/>
      <c r="L476" s="420"/>
      <c r="M476" s="379"/>
      <c r="N476" s="420"/>
      <c r="P476" s="420"/>
    </row>
    <row r="477" spans="1:16" ht="17.399999999999999" x14ac:dyDescent="0.3">
      <c r="A477" s="379"/>
      <c r="B477" s="406"/>
      <c r="C477" s="406"/>
      <c r="D477" s="406"/>
      <c r="E477" s="729" t="s">
        <v>2865</v>
      </c>
      <c r="F477" s="729"/>
      <c r="G477" s="729"/>
      <c r="H477" s="729"/>
      <c r="I477" s="729"/>
      <c r="J477" s="729"/>
      <c r="K477" s="729"/>
      <c r="L477" s="729"/>
      <c r="M477" s="729"/>
      <c r="N477" s="447"/>
      <c r="P477" s="354"/>
    </row>
    <row r="478" spans="1:16" ht="17.399999999999999" x14ac:dyDescent="0.3">
      <c r="A478" s="595"/>
      <c r="B478" s="596"/>
      <c r="C478" s="503"/>
      <c r="D478" s="596"/>
      <c r="E478" s="503" t="s">
        <v>2969</v>
      </c>
      <c r="F478" s="596"/>
      <c r="G478" s="503"/>
      <c r="H478" s="596"/>
      <c r="I478" s="503"/>
      <c r="J478" s="596"/>
      <c r="K478" s="503"/>
      <c r="L478" s="596"/>
      <c r="M478" s="503"/>
      <c r="N478" s="596"/>
      <c r="P478" s="596"/>
    </row>
    <row r="479" spans="1:16" ht="17.399999999999999" x14ac:dyDescent="0.3">
      <c r="A479" s="595"/>
      <c r="B479" s="596"/>
      <c r="C479" s="503"/>
      <c r="D479" s="596"/>
      <c r="E479" s="503" t="s">
        <v>2970</v>
      </c>
      <c r="F479" s="596"/>
      <c r="G479" s="503" t="s">
        <v>2971</v>
      </c>
      <c r="H479" s="596"/>
      <c r="I479" s="503" t="s">
        <v>2972</v>
      </c>
      <c r="J479" s="596"/>
      <c r="K479" s="503" t="s">
        <v>2973</v>
      </c>
      <c r="L479" s="596"/>
      <c r="M479" s="503"/>
      <c r="N479" s="596"/>
      <c r="P479" s="596"/>
    </row>
    <row r="480" spans="1:16" ht="17.399999999999999" x14ac:dyDescent="0.3">
      <c r="A480" s="435" t="s">
        <v>2873</v>
      </c>
      <c r="B480" s="596"/>
      <c r="C480" s="563" t="s">
        <v>2918</v>
      </c>
      <c r="D480" s="596"/>
      <c r="E480" s="563" t="s">
        <v>2974</v>
      </c>
      <c r="F480" s="596"/>
      <c r="G480" s="563" t="s">
        <v>2974</v>
      </c>
      <c r="H480" s="596"/>
      <c r="I480" s="563" t="s">
        <v>2974</v>
      </c>
      <c r="J480" s="596"/>
      <c r="K480" s="563" t="s">
        <v>2974</v>
      </c>
      <c r="L480" s="596"/>
      <c r="M480" s="563" t="s">
        <v>146</v>
      </c>
      <c r="N480" s="596"/>
      <c r="P480" s="596"/>
    </row>
    <row r="481" spans="1:16" ht="17.399999999999999" x14ac:dyDescent="0.3">
      <c r="A481" s="379" t="s">
        <v>2877</v>
      </c>
      <c r="B481" s="600"/>
      <c r="C481" s="383" t="s">
        <v>2919</v>
      </c>
      <c r="D481" s="600"/>
      <c r="E481" s="600">
        <v>9095964.4300000053</v>
      </c>
      <c r="F481" s="600"/>
      <c r="G481" s="591">
        <v>0</v>
      </c>
      <c r="H481" s="600"/>
      <c r="I481" s="591">
        <v>0</v>
      </c>
      <c r="J481" s="591"/>
      <c r="K481" s="591">
        <v>63273.14</v>
      </c>
      <c r="L481" s="600"/>
      <c r="M481" s="600">
        <v>9159237.5700000059</v>
      </c>
      <c r="N481" s="600"/>
      <c r="P481" s="600"/>
    </row>
    <row r="482" spans="1:16" ht="17.399999999999999" x14ac:dyDescent="0.3">
      <c r="A482" s="379"/>
      <c r="B482" s="600"/>
      <c r="C482" s="383" t="s">
        <v>2975</v>
      </c>
      <c r="D482" s="600"/>
      <c r="E482" s="600">
        <v>6165817.7599999988</v>
      </c>
      <c r="F482" s="600"/>
      <c r="G482" s="591">
        <v>0</v>
      </c>
      <c r="H482" s="600"/>
      <c r="I482" s="591">
        <v>0</v>
      </c>
      <c r="J482" s="591"/>
      <c r="K482" s="591">
        <v>0</v>
      </c>
      <c r="L482" s="600"/>
      <c r="M482" s="600">
        <v>6165817.7599999988</v>
      </c>
      <c r="N482" s="600"/>
      <c r="P482" s="600"/>
    </row>
    <row r="483" spans="1:16" ht="17.399999999999999" x14ac:dyDescent="0.3">
      <c r="A483" s="379"/>
      <c r="B483" s="600"/>
      <c r="C483" s="383" t="s">
        <v>2976</v>
      </c>
      <c r="D483" s="600"/>
      <c r="E483" s="600">
        <v>12288068.509999992</v>
      </c>
      <c r="F483" s="600"/>
      <c r="G483" s="591">
        <v>185134.86000000002</v>
      </c>
      <c r="H483" s="600"/>
      <c r="I483" s="591">
        <v>0</v>
      </c>
      <c r="J483" s="591"/>
      <c r="K483" s="591">
        <v>33415.33</v>
      </c>
      <c r="L483" s="600"/>
      <c r="M483" s="600">
        <v>12506618.699999992</v>
      </c>
      <c r="N483" s="600"/>
      <c r="P483" s="600"/>
    </row>
    <row r="484" spans="1:16" ht="17.399999999999999" x14ac:dyDescent="0.3">
      <c r="A484" s="379"/>
      <c r="B484" s="600"/>
      <c r="C484" s="383" t="s">
        <v>2977</v>
      </c>
      <c r="D484" s="600"/>
      <c r="E484" s="600">
        <v>21251495.739999998</v>
      </c>
      <c r="F484" s="600"/>
      <c r="G484" s="591">
        <v>94758.42</v>
      </c>
      <c r="H484" s="600"/>
      <c r="I484" s="591">
        <v>0</v>
      </c>
      <c r="J484" s="591"/>
      <c r="K484" s="591">
        <v>0</v>
      </c>
      <c r="L484" s="600"/>
      <c r="M484" s="600">
        <v>21346254.16</v>
      </c>
      <c r="N484" s="600"/>
      <c r="P484" s="600"/>
    </row>
    <row r="485" spans="1:16" ht="17.399999999999999" x14ac:dyDescent="0.3">
      <c r="A485" s="379"/>
      <c r="B485" s="600"/>
      <c r="C485" s="383" t="s">
        <v>2978</v>
      </c>
      <c r="D485" s="600"/>
      <c r="E485" s="600">
        <v>17939303.769999996</v>
      </c>
      <c r="F485" s="600"/>
      <c r="G485" s="591">
        <v>0</v>
      </c>
      <c r="H485" s="600"/>
      <c r="I485" s="591">
        <v>0</v>
      </c>
      <c r="J485" s="591"/>
      <c r="K485" s="591">
        <v>59187.61</v>
      </c>
      <c r="L485" s="600"/>
      <c r="M485" s="600">
        <v>17998491.379999995</v>
      </c>
      <c r="N485" s="600"/>
      <c r="P485" s="600"/>
    </row>
    <row r="486" spans="1:16" ht="17.399999999999999" x14ac:dyDescent="0.3">
      <c r="A486" s="379"/>
      <c r="B486" s="600"/>
      <c r="C486" s="383" t="s">
        <v>2979</v>
      </c>
      <c r="D486" s="600"/>
      <c r="E486" s="600">
        <v>22446490.200000007</v>
      </c>
      <c r="F486" s="600"/>
      <c r="G486" s="591">
        <v>167494.63999999998</v>
      </c>
      <c r="H486" s="600"/>
      <c r="I486" s="591">
        <v>0</v>
      </c>
      <c r="J486" s="591"/>
      <c r="K486" s="591">
        <v>66639.14</v>
      </c>
      <c r="L486" s="600"/>
      <c r="M486" s="600">
        <v>22680623.980000008</v>
      </c>
      <c r="N486" s="600"/>
      <c r="P486" s="600"/>
    </row>
    <row r="487" spans="1:16" ht="17.399999999999999" x14ac:dyDescent="0.3">
      <c r="A487" s="379"/>
      <c r="B487" s="600"/>
      <c r="C487" s="383" t="s">
        <v>2980</v>
      </c>
      <c r="D487" s="600"/>
      <c r="E487" s="600">
        <v>22528942.489999995</v>
      </c>
      <c r="F487" s="600"/>
      <c r="G487" s="591">
        <v>122356.65</v>
      </c>
      <c r="H487" s="600"/>
      <c r="I487" s="591">
        <v>0</v>
      </c>
      <c r="J487" s="591"/>
      <c r="K487" s="591">
        <v>56089.93</v>
      </c>
      <c r="L487" s="600"/>
      <c r="M487" s="600">
        <v>22707389.069999993</v>
      </c>
      <c r="N487" s="600"/>
      <c r="P487" s="600"/>
    </row>
    <row r="488" spans="1:16" ht="17.399999999999999" x14ac:dyDescent="0.3">
      <c r="A488" s="379"/>
      <c r="B488" s="600"/>
      <c r="C488" s="383" t="s">
        <v>2981</v>
      </c>
      <c r="D488" s="600"/>
      <c r="E488" s="600">
        <v>28968847.970000014</v>
      </c>
      <c r="F488" s="600"/>
      <c r="G488" s="591">
        <v>0</v>
      </c>
      <c r="H488" s="600"/>
      <c r="I488" s="591">
        <v>0</v>
      </c>
      <c r="J488" s="591"/>
      <c r="K488" s="591">
        <v>0</v>
      </c>
      <c r="L488" s="600"/>
      <c r="M488" s="600">
        <v>28968847.970000014</v>
      </c>
      <c r="N488" s="600"/>
      <c r="P488" s="600"/>
    </row>
    <row r="489" spans="1:16" ht="17.399999999999999" x14ac:dyDescent="0.3">
      <c r="A489" s="379"/>
      <c r="B489" s="600"/>
      <c r="C489" s="383" t="s">
        <v>2982</v>
      </c>
      <c r="D489" s="600"/>
      <c r="E489" s="600">
        <v>37155236.540000007</v>
      </c>
      <c r="F489" s="600"/>
      <c r="G489" s="591">
        <v>0</v>
      </c>
      <c r="H489" s="600"/>
      <c r="I489" s="591">
        <v>0</v>
      </c>
      <c r="J489" s="591"/>
      <c r="K489" s="591">
        <v>73150.600000000006</v>
      </c>
      <c r="L489" s="600"/>
      <c r="M489" s="600">
        <v>37228387.140000008</v>
      </c>
      <c r="N489" s="600"/>
      <c r="P489" s="600"/>
    </row>
    <row r="490" spans="1:16" ht="17.399999999999999" x14ac:dyDescent="0.3">
      <c r="A490" s="379"/>
      <c r="B490" s="600"/>
      <c r="C490" s="383" t="s">
        <v>2983</v>
      </c>
      <c r="D490" s="600"/>
      <c r="E490" s="600">
        <v>46479120.800000034</v>
      </c>
      <c r="F490" s="600"/>
      <c r="G490" s="591">
        <v>0</v>
      </c>
      <c r="H490" s="600"/>
      <c r="I490" s="591">
        <v>0</v>
      </c>
      <c r="J490" s="591"/>
      <c r="K490" s="591">
        <v>0</v>
      </c>
      <c r="L490" s="600"/>
      <c r="M490" s="600">
        <v>46479120.800000034</v>
      </c>
      <c r="N490" s="600"/>
      <c r="P490" s="600"/>
    </row>
    <row r="491" spans="1:16" ht="17.399999999999999" x14ac:dyDescent="0.3">
      <c r="A491" s="379"/>
      <c r="B491" s="600"/>
      <c r="C491" s="383" t="s">
        <v>2984</v>
      </c>
      <c r="D491" s="600"/>
      <c r="E491" s="600">
        <v>30696867.800000001</v>
      </c>
      <c r="F491" s="600"/>
      <c r="G491" s="591">
        <v>0</v>
      </c>
      <c r="H491" s="600"/>
      <c r="I491" s="591">
        <v>0</v>
      </c>
      <c r="J491" s="591"/>
      <c r="K491" s="591">
        <v>0</v>
      </c>
      <c r="L491" s="600"/>
      <c r="M491" s="600">
        <v>30696867.800000001</v>
      </c>
      <c r="N491" s="600"/>
      <c r="P491" s="600"/>
    </row>
    <row r="492" spans="1:16" ht="17.399999999999999" x14ac:dyDescent="0.3">
      <c r="A492" s="379"/>
      <c r="B492" s="600"/>
      <c r="C492" s="383" t="s">
        <v>2985</v>
      </c>
      <c r="D492" s="600"/>
      <c r="E492" s="600">
        <v>13267199.42</v>
      </c>
      <c r="F492" s="600"/>
      <c r="G492" s="591">
        <v>0</v>
      </c>
      <c r="H492" s="600"/>
      <c r="I492" s="591">
        <v>0</v>
      </c>
      <c r="J492" s="591"/>
      <c r="K492" s="591">
        <v>0</v>
      </c>
      <c r="L492" s="600"/>
      <c r="M492" s="600">
        <v>13267199.42</v>
      </c>
      <c r="N492" s="600"/>
      <c r="P492" s="600"/>
    </row>
    <row r="493" spans="1:16" ht="17.399999999999999" x14ac:dyDescent="0.3">
      <c r="A493" s="379"/>
      <c r="B493" s="600"/>
      <c r="C493" s="383" t="s">
        <v>2986</v>
      </c>
      <c r="D493" s="600"/>
      <c r="E493" s="600">
        <v>1122163.45</v>
      </c>
      <c r="F493" s="600"/>
      <c r="G493" s="591">
        <v>0</v>
      </c>
      <c r="H493" s="600"/>
      <c r="I493" s="591">
        <v>0</v>
      </c>
      <c r="J493" s="591"/>
      <c r="K493" s="591">
        <v>0</v>
      </c>
      <c r="L493" s="600"/>
      <c r="M493" s="600">
        <v>1122163.45</v>
      </c>
      <c r="N493" s="600"/>
      <c r="P493" s="600"/>
    </row>
    <row r="494" spans="1:16" ht="17.399999999999999" x14ac:dyDescent="0.3">
      <c r="A494" s="379"/>
      <c r="B494" s="600"/>
      <c r="C494" s="383" t="s">
        <v>2932</v>
      </c>
      <c r="D494" s="600"/>
      <c r="E494" s="600">
        <v>0</v>
      </c>
      <c r="F494" s="600"/>
      <c r="G494" s="591">
        <v>0</v>
      </c>
      <c r="H494" s="600"/>
      <c r="I494" s="591">
        <v>0</v>
      </c>
      <c r="J494" s="591"/>
      <c r="K494" s="591">
        <v>0</v>
      </c>
      <c r="L494" s="600"/>
      <c r="M494" s="600">
        <v>0</v>
      </c>
      <c r="N494" s="600"/>
      <c r="P494" s="600"/>
    </row>
    <row r="495" spans="1:16" ht="18" thickBot="1" x14ac:dyDescent="0.35">
      <c r="A495" s="379"/>
      <c r="B495" s="498"/>
      <c r="C495" s="406"/>
      <c r="D495" s="498"/>
      <c r="E495" s="569">
        <v>269405518.88000005</v>
      </c>
      <c r="F495" s="498"/>
      <c r="G495" s="569">
        <v>569744.57000000007</v>
      </c>
      <c r="H495" s="498"/>
      <c r="I495" s="569">
        <v>0</v>
      </c>
      <c r="J495" s="498"/>
      <c r="K495" s="569">
        <v>351755.75</v>
      </c>
      <c r="L495" s="498"/>
      <c r="M495" s="569">
        <v>270327019.20000005</v>
      </c>
      <c r="N495" s="498"/>
      <c r="P495" s="498"/>
    </row>
    <row r="496" spans="1:16" ht="18" thickTop="1" x14ac:dyDescent="0.3">
      <c r="A496" s="379"/>
      <c r="B496" s="420"/>
      <c r="C496" s="406"/>
      <c r="D496" s="420"/>
      <c r="E496" s="420"/>
      <c r="F496" s="420"/>
      <c r="G496" s="406"/>
      <c r="H496" s="406"/>
      <c r="I496" s="420"/>
      <c r="J496" s="420"/>
      <c r="K496" s="420"/>
      <c r="L496" s="420"/>
      <c r="M496" s="379"/>
      <c r="N496" s="420"/>
      <c r="P496" s="420"/>
    </row>
    <row r="497" spans="1:16" ht="17.399999999999999" x14ac:dyDescent="0.3">
      <c r="A497" s="379"/>
      <c r="B497" s="406"/>
      <c r="C497" s="406"/>
      <c r="D497" s="406"/>
      <c r="E497" s="729" t="s">
        <v>2865</v>
      </c>
      <c r="F497" s="729"/>
      <c r="G497" s="729"/>
      <c r="H497" s="729"/>
      <c r="I497" s="729"/>
      <c r="J497" s="729"/>
      <c r="K497" s="729"/>
      <c r="L497" s="729"/>
      <c r="M497" s="729"/>
      <c r="N497" s="447"/>
      <c r="P497" s="354"/>
    </row>
    <row r="498" spans="1:16" ht="17.399999999999999" x14ac:dyDescent="0.3">
      <c r="A498" s="595"/>
      <c r="B498" s="596"/>
      <c r="C498" s="503"/>
      <c r="D498" s="596"/>
      <c r="E498" s="503" t="s">
        <v>2969</v>
      </c>
      <c r="F498" s="596"/>
      <c r="G498" s="503"/>
      <c r="H498" s="596"/>
      <c r="I498" s="503"/>
      <c r="J498" s="596"/>
      <c r="K498" s="503"/>
      <c r="L498" s="596"/>
      <c r="M498" s="503"/>
      <c r="N498" s="596"/>
      <c r="P498" s="596"/>
    </row>
    <row r="499" spans="1:16" ht="17.399999999999999" x14ac:dyDescent="0.3">
      <c r="A499" s="595"/>
      <c r="B499" s="596"/>
      <c r="C499" s="503"/>
      <c r="D499" s="596"/>
      <c r="E499" s="503" t="s">
        <v>2970</v>
      </c>
      <c r="F499" s="596"/>
      <c r="G499" s="503" t="s">
        <v>2971</v>
      </c>
      <c r="H499" s="596"/>
      <c r="I499" s="503" t="s">
        <v>2972</v>
      </c>
      <c r="J499" s="596"/>
      <c r="K499" s="503" t="s">
        <v>2973</v>
      </c>
      <c r="L499" s="596"/>
      <c r="M499" s="503"/>
      <c r="N499" s="596"/>
      <c r="P499" s="596"/>
    </row>
    <row r="500" spans="1:16" ht="17.399999999999999" x14ac:dyDescent="0.3">
      <c r="A500" s="435" t="s">
        <v>2873</v>
      </c>
      <c r="B500" s="596"/>
      <c r="C500" s="563" t="s">
        <v>2918</v>
      </c>
      <c r="D500" s="596"/>
      <c r="E500" s="563" t="s">
        <v>2974</v>
      </c>
      <c r="F500" s="596"/>
      <c r="G500" s="563" t="s">
        <v>2974</v>
      </c>
      <c r="H500" s="596"/>
      <c r="I500" s="563" t="s">
        <v>2974</v>
      </c>
      <c r="J500" s="596"/>
      <c r="K500" s="563" t="s">
        <v>2974</v>
      </c>
      <c r="L500" s="596"/>
      <c r="M500" s="563" t="s">
        <v>146</v>
      </c>
      <c r="N500" s="596"/>
      <c r="P500" s="596"/>
    </row>
    <row r="501" spans="1:16" ht="17.399999999999999" x14ac:dyDescent="0.3">
      <c r="A501" s="379" t="s">
        <v>2878</v>
      </c>
      <c r="B501" s="600"/>
      <c r="C501" s="383" t="s">
        <v>2919</v>
      </c>
      <c r="D501" s="600"/>
      <c r="E501" s="600">
        <v>15500392.180000007</v>
      </c>
      <c r="F501" s="600"/>
      <c r="G501" s="591">
        <v>0</v>
      </c>
      <c r="H501" s="600"/>
      <c r="I501" s="591">
        <v>10223.82</v>
      </c>
      <c r="J501" s="591"/>
      <c r="K501" s="591">
        <v>0</v>
      </c>
      <c r="L501" s="600"/>
      <c r="M501" s="600">
        <v>15510616.000000007</v>
      </c>
      <c r="N501" s="600"/>
      <c r="P501" s="600"/>
    </row>
    <row r="502" spans="1:16" ht="17.399999999999999" x14ac:dyDescent="0.3">
      <c r="A502" s="379"/>
      <c r="B502" s="600"/>
      <c r="C502" s="383" t="s">
        <v>2975</v>
      </c>
      <c r="D502" s="600"/>
      <c r="E502" s="600">
        <v>13750585.170000002</v>
      </c>
      <c r="F502" s="600"/>
      <c r="G502" s="591">
        <v>130104.3</v>
      </c>
      <c r="H502" s="600"/>
      <c r="I502" s="591">
        <v>94546.11</v>
      </c>
      <c r="J502" s="591"/>
      <c r="K502" s="591">
        <v>0</v>
      </c>
      <c r="L502" s="600"/>
      <c r="M502" s="600">
        <v>13975235.580000002</v>
      </c>
      <c r="N502" s="600"/>
      <c r="P502" s="600"/>
    </row>
    <row r="503" spans="1:16" ht="17.399999999999999" x14ac:dyDescent="0.3">
      <c r="A503" s="379"/>
      <c r="B503" s="600"/>
      <c r="C503" s="383" t="s">
        <v>2976</v>
      </c>
      <c r="D503" s="600"/>
      <c r="E503" s="600">
        <v>23756802.50999999</v>
      </c>
      <c r="F503" s="600"/>
      <c r="G503" s="591">
        <v>76713.41</v>
      </c>
      <c r="H503" s="600"/>
      <c r="I503" s="591">
        <v>0</v>
      </c>
      <c r="J503" s="591"/>
      <c r="K503" s="591">
        <v>0</v>
      </c>
      <c r="L503" s="600"/>
      <c r="M503" s="600">
        <v>23833515.919999991</v>
      </c>
      <c r="N503" s="600"/>
      <c r="P503" s="600"/>
    </row>
    <row r="504" spans="1:16" ht="17.399999999999999" x14ac:dyDescent="0.3">
      <c r="A504" s="379"/>
      <c r="B504" s="600"/>
      <c r="C504" s="383" t="s">
        <v>2977</v>
      </c>
      <c r="D504" s="600"/>
      <c r="E504" s="600">
        <v>52702978.860000022</v>
      </c>
      <c r="F504" s="600"/>
      <c r="G504" s="591">
        <v>546353.09</v>
      </c>
      <c r="H504" s="600"/>
      <c r="I504" s="591">
        <v>183745.46</v>
      </c>
      <c r="J504" s="591"/>
      <c r="K504" s="591">
        <v>63035.42</v>
      </c>
      <c r="L504" s="600"/>
      <c r="M504" s="600">
        <v>53496112.830000028</v>
      </c>
      <c r="N504" s="600"/>
      <c r="P504" s="600"/>
    </row>
    <row r="505" spans="1:16" ht="17.399999999999999" x14ac:dyDescent="0.3">
      <c r="A505" s="379"/>
      <c r="B505" s="600"/>
      <c r="C505" s="383" t="s">
        <v>2978</v>
      </c>
      <c r="D505" s="600"/>
      <c r="E505" s="600">
        <v>67950553.879999936</v>
      </c>
      <c r="F505" s="600"/>
      <c r="G505" s="591">
        <v>388567.81</v>
      </c>
      <c r="H505" s="600"/>
      <c r="I505" s="591">
        <v>214090.16</v>
      </c>
      <c r="J505" s="591"/>
      <c r="K505" s="591">
        <v>1181679.1400000001</v>
      </c>
      <c r="L505" s="600"/>
      <c r="M505" s="600">
        <v>69734890.989999935</v>
      </c>
      <c r="N505" s="600"/>
      <c r="P505" s="600"/>
    </row>
    <row r="506" spans="1:16" ht="17.399999999999999" x14ac:dyDescent="0.3">
      <c r="A506" s="379"/>
      <c r="B506" s="600"/>
      <c r="C506" s="383" t="s">
        <v>2979</v>
      </c>
      <c r="D506" s="600"/>
      <c r="E506" s="600">
        <v>51285580.440000005</v>
      </c>
      <c r="F506" s="600"/>
      <c r="G506" s="591">
        <v>372709.07</v>
      </c>
      <c r="H506" s="600"/>
      <c r="I506" s="591">
        <v>603089.81000000006</v>
      </c>
      <c r="J506" s="591"/>
      <c r="K506" s="591">
        <v>576438.89</v>
      </c>
      <c r="L506" s="600"/>
      <c r="M506" s="600">
        <v>52837818.210000008</v>
      </c>
      <c r="N506" s="600"/>
      <c r="P506" s="600"/>
    </row>
    <row r="507" spans="1:16" ht="17.399999999999999" x14ac:dyDescent="0.3">
      <c r="A507" s="379"/>
      <c r="B507" s="600"/>
      <c r="C507" s="383" t="s">
        <v>2980</v>
      </c>
      <c r="D507" s="600"/>
      <c r="E507" s="600">
        <v>57428400.499999963</v>
      </c>
      <c r="F507" s="600"/>
      <c r="G507" s="591">
        <v>119945.56</v>
      </c>
      <c r="H507" s="600"/>
      <c r="I507" s="591">
        <v>126181.29000000001</v>
      </c>
      <c r="J507" s="591"/>
      <c r="K507" s="591">
        <v>453246.06</v>
      </c>
      <c r="L507" s="600"/>
      <c r="M507" s="600">
        <v>58127773.409999967</v>
      </c>
      <c r="N507" s="600"/>
      <c r="P507" s="600"/>
    </row>
    <row r="508" spans="1:16" ht="17.399999999999999" x14ac:dyDescent="0.3">
      <c r="A508" s="379"/>
      <c r="B508" s="600"/>
      <c r="C508" s="383" t="s">
        <v>2981</v>
      </c>
      <c r="D508" s="600"/>
      <c r="E508" s="600">
        <v>52396958.110000007</v>
      </c>
      <c r="F508" s="600"/>
      <c r="G508" s="591">
        <v>297006.63</v>
      </c>
      <c r="H508" s="600"/>
      <c r="I508" s="591">
        <v>0</v>
      </c>
      <c r="J508" s="591"/>
      <c r="K508" s="591">
        <v>684380.96</v>
      </c>
      <c r="L508" s="600"/>
      <c r="M508" s="600">
        <v>53378345.70000001</v>
      </c>
      <c r="N508" s="600"/>
      <c r="P508" s="600"/>
    </row>
    <row r="509" spans="1:16" ht="17.399999999999999" x14ac:dyDescent="0.3">
      <c r="A509" s="379"/>
      <c r="B509" s="600"/>
      <c r="C509" s="383" t="s">
        <v>2982</v>
      </c>
      <c r="D509" s="600"/>
      <c r="E509" s="600">
        <v>71420516.99000001</v>
      </c>
      <c r="F509" s="600"/>
      <c r="G509" s="591">
        <v>0</v>
      </c>
      <c r="H509" s="600"/>
      <c r="I509" s="591">
        <v>0</v>
      </c>
      <c r="J509" s="591"/>
      <c r="K509" s="591">
        <v>303030.53000000003</v>
      </c>
      <c r="L509" s="600"/>
      <c r="M509" s="600">
        <v>71723547.520000011</v>
      </c>
      <c r="N509" s="600"/>
      <c r="P509" s="600"/>
    </row>
    <row r="510" spans="1:16" ht="17.399999999999999" x14ac:dyDescent="0.3">
      <c r="A510" s="379"/>
      <c r="B510" s="600"/>
      <c r="C510" s="383" t="s">
        <v>2983</v>
      </c>
      <c r="D510" s="600"/>
      <c r="E510" s="600">
        <v>86206277.479999974</v>
      </c>
      <c r="F510" s="600"/>
      <c r="G510" s="591">
        <v>0</v>
      </c>
      <c r="H510" s="600"/>
      <c r="I510" s="591">
        <v>286733.86</v>
      </c>
      <c r="J510" s="591"/>
      <c r="K510" s="591">
        <v>120649.85</v>
      </c>
      <c r="L510" s="600"/>
      <c r="M510" s="600">
        <v>86613661.189999968</v>
      </c>
      <c r="N510" s="600"/>
      <c r="P510" s="600"/>
    </row>
    <row r="511" spans="1:16" ht="17.399999999999999" x14ac:dyDescent="0.3">
      <c r="A511" s="379"/>
      <c r="B511" s="600"/>
      <c r="C511" s="383" t="s">
        <v>2984</v>
      </c>
      <c r="D511" s="600"/>
      <c r="E511" s="600">
        <v>34797458.359999999</v>
      </c>
      <c r="F511" s="600"/>
      <c r="G511" s="591">
        <v>0</v>
      </c>
      <c r="H511" s="600"/>
      <c r="I511" s="591">
        <v>0</v>
      </c>
      <c r="J511" s="591"/>
      <c r="K511" s="591">
        <v>0</v>
      </c>
      <c r="L511" s="600"/>
      <c r="M511" s="600">
        <v>34797458.359999999</v>
      </c>
      <c r="N511" s="600"/>
      <c r="P511" s="600"/>
    </row>
    <row r="512" spans="1:16" ht="17.399999999999999" x14ac:dyDescent="0.3">
      <c r="A512" s="379"/>
      <c r="B512" s="600"/>
      <c r="C512" s="383" t="s">
        <v>2985</v>
      </c>
      <c r="D512" s="600"/>
      <c r="E512" s="600">
        <v>12343172.459999997</v>
      </c>
      <c r="F512" s="600"/>
      <c r="G512" s="591">
        <v>163558.21</v>
      </c>
      <c r="H512" s="600"/>
      <c r="I512" s="591">
        <v>0</v>
      </c>
      <c r="J512" s="591"/>
      <c r="K512" s="591">
        <v>562074.26</v>
      </c>
      <c r="L512" s="600"/>
      <c r="M512" s="600">
        <v>13068804.929999998</v>
      </c>
      <c r="N512" s="600"/>
      <c r="P512" s="600"/>
    </row>
    <row r="513" spans="1:16" ht="17.399999999999999" x14ac:dyDescent="0.3">
      <c r="A513" s="379"/>
      <c r="B513" s="600"/>
      <c r="C513" s="383" t="s">
        <v>2986</v>
      </c>
      <c r="D513" s="600"/>
      <c r="E513" s="600">
        <v>469044.54000000004</v>
      </c>
      <c r="F513" s="600"/>
      <c r="G513" s="591">
        <v>0</v>
      </c>
      <c r="H513" s="600"/>
      <c r="I513" s="591">
        <v>0</v>
      </c>
      <c r="J513" s="591"/>
      <c r="K513" s="591">
        <v>0</v>
      </c>
      <c r="L513" s="600"/>
      <c r="M513" s="600">
        <v>469044.54000000004</v>
      </c>
      <c r="N513" s="600"/>
      <c r="P513" s="600"/>
    </row>
    <row r="514" spans="1:16" ht="17.399999999999999" x14ac:dyDescent="0.3">
      <c r="A514" s="379"/>
      <c r="B514" s="600"/>
      <c r="C514" s="383" t="s">
        <v>2932</v>
      </c>
      <c r="D514" s="600"/>
      <c r="E514" s="600">
        <v>0</v>
      </c>
      <c r="F514" s="600"/>
      <c r="G514" s="591">
        <v>0</v>
      </c>
      <c r="H514" s="600"/>
      <c r="I514" s="591">
        <v>0</v>
      </c>
      <c r="J514" s="591"/>
      <c r="K514" s="591">
        <v>0</v>
      </c>
      <c r="L514" s="600"/>
      <c r="M514" s="600">
        <v>0</v>
      </c>
      <c r="N514" s="600"/>
      <c r="P514" s="600"/>
    </row>
    <row r="515" spans="1:16" ht="18" thickBot="1" x14ac:dyDescent="0.35">
      <c r="A515" s="379"/>
      <c r="B515" s="498"/>
      <c r="C515" s="406"/>
      <c r="D515" s="498"/>
      <c r="E515" s="569">
        <v>540008721.4799999</v>
      </c>
      <c r="F515" s="498"/>
      <c r="G515" s="569">
        <v>2094958.08</v>
      </c>
      <c r="H515" s="498"/>
      <c r="I515" s="569">
        <v>1518610.5100000002</v>
      </c>
      <c r="J515" s="498"/>
      <c r="K515" s="569">
        <v>3944535.1100000003</v>
      </c>
      <c r="L515" s="498"/>
      <c r="M515" s="569">
        <v>547566825.17999995</v>
      </c>
      <c r="N515" s="498"/>
      <c r="P515" s="498"/>
    </row>
    <row r="516" spans="1:16" ht="18" thickTop="1" x14ac:dyDescent="0.3">
      <c r="A516" s="379"/>
      <c r="B516" s="420"/>
      <c r="C516" s="406"/>
      <c r="D516" s="420"/>
      <c r="E516" s="420"/>
      <c r="F516" s="420"/>
      <c r="G516" s="406"/>
      <c r="H516" s="406"/>
      <c r="I516" s="420"/>
      <c r="J516" s="420"/>
      <c r="K516" s="420"/>
      <c r="L516" s="420"/>
      <c r="M516" s="379"/>
      <c r="N516" s="420"/>
      <c r="P516" s="420"/>
    </row>
    <row r="517" spans="1:16" ht="17.399999999999999" x14ac:dyDescent="0.3">
      <c r="A517" s="448"/>
      <c r="B517" s="451"/>
      <c r="C517" s="451"/>
      <c r="D517" s="451"/>
      <c r="E517" s="731" t="s">
        <v>2865</v>
      </c>
      <c r="F517" s="731"/>
      <c r="G517" s="731"/>
      <c r="H517" s="731"/>
      <c r="I517" s="731"/>
      <c r="J517" s="731"/>
      <c r="K517" s="731"/>
      <c r="L517" s="731"/>
      <c r="M517" s="731"/>
      <c r="N517" s="447"/>
      <c r="P517" s="354"/>
    </row>
    <row r="518" spans="1:16" ht="17.399999999999999" x14ac:dyDescent="0.3">
      <c r="A518" s="595"/>
      <c r="B518" s="596"/>
      <c r="C518" s="603"/>
      <c r="D518" s="596"/>
      <c r="E518" s="603" t="s">
        <v>2969</v>
      </c>
      <c r="F518" s="596"/>
      <c r="G518" s="603"/>
      <c r="H518" s="596"/>
      <c r="I518" s="603"/>
      <c r="J518" s="596"/>
      <c r="K518" s="603"/>
      <c r="L518" s="596"/>
      <c r="M518" s="603"/>
      <c r="N518" s="596"/>
      <c r="P518" s="596"/>
    </row>
    <row r="519" spans="1:16" ht="17.399999999999999" x14ac:dyDescent="0.3">
      <c r="A519" s="595"/>
      <c r="B519" s="596"/>
      <c r="C519" s="603"/>
      <c r="D519" s="596"/>
      <c r="E519" s="603" t="s">
        <v>2970</v>
      </c>
      <c r="F519" s="596"/>
      <c r="G519" s="603" t="s">
        <v>2971</v>
      </c>
      <c r="H519" s="596"/>
      <c r="I519" s="603" t="s">
        <v>2972</v>
      </c>
      <c r="J519" s="596"/>
      <c r="K519" s="603" t="s">
        <v>2973</v>
      </c>
      <c r="L519" s="596"/>
      <c r="M519" s="603"/>
      <c r="N519" s="596"/>
      <c r="P519" s="596"/>
    </row>
    <row r="520" spans="1:16" ht="17.399999999999999" x14ac:dyDescent="0.3">
      <c r="A520" s="604" t="s">
        <v>2873</v>
      </c>
      <c r="B520" s="596"/>
      <c r="C520" s="563" t="s">
        <v>2918</v>
      </c>
      <c r="D520" s="596"/>
      <c r="E520" s="605" t="s">
        <v>2974</v>
      </c>
      <c r="F520" s="596"/>
      <c r="G520" s="605" t="s">
        <v>2974</v>
      </c>
      <c r="H520" s="596"/>
      <c r="I520" s="605" t="s">
        <v>2974</v>
      </c>
      <c r="J520" s="596"/>
      <c r="K520" s="605" t="s">
        <v>2974</v>
      </c>
      <c r="L520" s="596"/>
      <c r="M520" s="605" t="s">
        <v>146</v>
      </c>
      <c r="N520" s="596"/>
      <c r="P520" s="596"/>
    </row>
    <row r="521" spans="1:16" ht="17.399999999999999" x14ac:dyDescent="0.3">
      <c r="A521" s="448" t="s">
        <v>2987</v>
      </c>
      <c r="B521" s="606"/>
      <c r="C521" s="459" t="s">
        <v>2919</v>
      </c>
      <c r="D521" s="606"/>
      <c r="E521" s="600">
        <v>1030452.15</v>
      </c>
      <c r="F521" s="600"/>
      <c r="G521" s="591">
        <v>0</v>
      </c>
      <c r="H521" s="600"/>
      <c r="I521" s="591">
        <v>0</v>
      </c>
      <c r="J521" s="591"/>
      <c r="K521" s="591">
        <v>0</v>
      </c>
      <c r="L521" s="606"/>
      <c r="M521" s="606">
        <v>1030452.15</v>
      </c>
      <c r="N521" s="606"/>
      <c r="P521" s="606"/>
    </row>
    <row r="522" spans="1:16" ht="17.399999999999999" x14ac:dyDescent="0.3">
      <c r="A522" s="448"/>
      <c r="B522" s="606"/>
      <c r="C522" s="459" t="s">
        <v>2975</v>
      </c>
      <c r="D522" s="606"/>
      <c r="E522" s="600">
        <v>1830400.27</v>
      </c>
      <c r="F522" s="600"/>
      <c r="G522" s="591">
        <v>0</v>
      </c>
      <c r="H522" s="600"/>
      <c r="I522" s="591">
        <v>0</v>
      </c>
      <c r="J522" s="591"/>
      <c r="K522" s="591">
        <v>0</v>
      </c>
      <c r="L522" s="606"/>
      <c r="M522" s="606">
        <v>1830400.27</v>
      </c>
      <c r="N522" s="606"/>
      <c r="P522" s="606"/>
    </row>
    <row r="523" spans="1:16" ht="17.399999999999999" x14ac:dyDescent="0.3">
      <c r="A523" s="448"/>
      <c r="B523" s="606"/>
      <c r="C523" s="459" t="s">
        <v>2976</v>
      </c>
      <c r="D523" s="606"/>
      <c r="E523" s="600">
        <v>2020800.14</v>
      </c>
      <c r="F523" s="600"/>
      <c r="G523" s="591">
        <v>0</v>
      </c>
      <c r="H523" s="600"/>
      <c r="I523" s="591">
        <v>0</v>
      </c>
      <c r="J523" s="591"/>
      <c r="K523" s="591">
        <v>0</v>
      </c>
      <c r="L523" s="606"/>
      <c r="M523" s="606">
        <v>2020800.14</v>
      </c>
      <c r="N523" s="606"/>
      <c r="P523" s="606"/>
    </row>
    <row r="524" spans="1:16" ht="17.399999999999999" x14ac:dyDescent="0.3">
      <c r="A524" s="448"/>
      <c r="B524" s="606"/>
      <c r="C524" s="459" t="s">
        <v>2977</v>
      </c>
      <c r="D524" s="606"/>
      <c r="E524" s="600">
        <v>1765166.12</v>
      </c>
      <c r="F524" s="600"/>
      <c r="G524" s="591">
        <v>0</v>
      </c>
      <c r="H524" s="600"/>
      <c r="I524" s="591">
        <v>0</v>
      </c>
      <c r="J524" s="591"/>
      <c r="K524" s="591">
        <v>0</v>
      </c>
      <c r="L524" s="606"/>
      <c r="M524" s="606">
        <v>1765166.12</v>
      </c>
      <c r="N524" s="606"/>
      <c r="P524" s="606"/>
    </row>
    <row r="525" spans="1:16" ht="17.399999999999999" x14ac:dyDescent="0.3">
      <c r="A525" s="448"/>
      <c r="B525" s="606"/>
      <c r="C525" s="459" t="s">
        <v>2978</v>
      </c>
      <c r="D525" s="606"/>
      <c r="E525" s="600">
        <v>1582831.9300000002</v>
      </c>
      <c r="F525" s="600"/>
      <c r="G525" s="591">
        <v>0</v>
      </c>
      <c r="H525" s="600"/>
      <c r="I525" s="591">
        <v>0</v>
      </c>
      <c r="J525" s="591"/>
      <c r="K525" s="591">
        <v>0</v>
      </c>
      <c r="L525" s="606"/>
      <c r="M525" s="606">
        <v>1582831.9300000002</v>
      </c>
      <c r="N525" s="606"/>
      <c r="P525" s="606"/>
    </row>
    <row r="526" spans="1:16" ht="17.399999999999999" x14ac:dyDescent="0.3">
      <c r="A526" s="448"/>
      <c r="B526" s="606"/>
      <c r="C526" s="459" t="s">
        <v>2979</v>
      </c>
      <c r="D526" s="606"/>
      <c r="E526" s="600">
        <v>1556216.63</v>
      </c>
      <c r="F526" s="600"/>
      <c r="G526" s="591">
        <v>0</v>
      </c>
      <c r="H526" s="600"/>
      <c r="I526" s="591">
        <v>0</v>
      </c>
      <c r="J526" s="591"/>
      <c r="K526" s="591">
        <v>0</v>
      </c>
      <c r="L526" s="606"/>
      <c r="M526" s="606">
        <v>1556216.63</v>
      </c>
      <c r="N526" s="606"/>
      <c r="P526" s="606"/>
    </row>
    <row r="527" spans="1:16" ht="17.399999999999999" x14ac:dyDescent="0.3">
      <c r="A527" s="448"/>
      <c r="B527" s="606"/>
      <c r="C527" s="459" t="s">
        <v>2980</v>
      </c>
      <c r="D527" s="606"/>
      <c r="E527" s="600">
        <v>1040364.0899999999</v>
      </c>
      <c r="F527" s="600"/>
      <c r="G527" s="591">
        <v>0</v>
      </c>
      <c r="H527" s="600"/>
      <c r="I527" s="591">
        <v>0</v>
      </c>
      <c r="J527" s="591"/>
      <c r="K527" s="591">
        <v>0</v>
      </c>
      <c r="L527" s="606"/>
      <c r="M527" s="606">
        <v>1040364.0899999999</v>
      </c>
      <c r="N527" s="606"/>
      <c r="P527" s="606"/>
    </row>
    <row r="528" spans="1:16" ht="17.399999999999999" x14ac:dyDescent="0.3">
      <c r="A528" s="448"/>
      <c r="B528" s="606"/>
      <c r="C528" s="459" t="s">
        <v>2981</v>
      </c>
      <c r="D528" s="606"/>
      <c r="E528" s="600">
        <v>1149527.51</v>
      </c>
      <c r="F528" s="600"/>
      <c r="G528" s="591">
        <v>0</v>
      </c>
      <c r="H528" s="600"/>
      <c r="I528" s="591">
        <v>0</v>
      </c>
      <c r="J528" s="591"/>
      <c r="K528" s="591">
        <v>0</v>
      </c>
      <c r="L528" s="606"/>
      <c r="M528" s="606">
        <v>1149527.51</v>
      </c>
      <c r="N528" s="606"/>
      <c r="P528" s="606"/>
    </row>
    <row r="529" spans="1:16" ht="17.399999999999999" x14ac:dyDescent="0.3">
      <c r="A529" s="448"/>
      <c r="B529" s="606"/>
      <c r="C529" s="459" t="s">
        <v>2982</v>
      </c>
      <c r="D529" s="606"/>
      <c r="E529" s="600">
        <v>3148457.96</v>
      </c>
      <c r="F529" s="600"/>
      <c r="G529" s="591">
        <v>0</v>
      </c>
      <c r="H529" s="600"/>
      <c r="I529" s="591">
        <v>0</v>
      </c>
      <c r="J529" s="591"/>
      <c r="K529" s="591">
        <v>0</v>
      </c>
      <c r="L529" s="606"/>
      <c r="M529" s="606">
        <v>3148457.96</v>
      </c>
      <c r="N529" s="606"/>
      <c r="P529" s="606"/>
    </row>
    <row r="530" spans="1:16" ht="17.399999999999999" x14ac:dyDescent="0.3">
      <c r="A530" s="448"/>
      <c r="B530" s="606"/>
      <c r="C530" s="459" t="s">
        <v>2983</v>
      </c>
      <c r="D530" s="606"/>
      <c r="E530" s="600">
        <v>2271752.94</v>
      </c>
      <c r="F530" s="600"/>
      <c r="G530" s="591">
        <v>0</v>
      </c>
      <c r="H530" s="600"/>
      <c r="I530" s="591">
        <v>0</v>
      </c>
      <c r="J530" s="591"/>
      <c r="K530" s="591">
        <v>0</v>
      </c>
      <c r="L530" s="606"/>
      <c r="M530" s="606">
        <v>2271752.94</v>
      </c>
      <c r="N530" s="606"/>
      <c r="P530" s="606"/>
    </row>
    <row r="531" spans="1:16" ht="17.399999999999999" x14ac:dyDescent="0.3">
      <c r="A531" s="448"/>
      <c r="B531" s="606"/>
      <c r="C531" s="459" t="s">
        <v>2984</v>
      </c>
      <c r="D531" s="606"/>
      <c r="E531" s="600">
        <v>588274.84000000008</v>
      </c>
      <c r="F531" s="600"/>
      <c r="G531" s="591">
        <v>0</v>
      </c>
      <c r="H531" s="600"/>
      <c r="I531" s="591">
        <v>0</v>
      </c>
      <c r="J531" s="591"/>
      <c r="K531" s="591">
        <v>0</v>
      </c>
      <c r="L531" s="606"/>
      <c r="M531" s="606">
        <v>588274.84000000008</v>
      </c>
      <c r="N531" s="606"/>
      <c r="P531" s="606"/>
    </row>
    <row r="532" spans="1:16" ht="17.399999999999999" x14ac:dyDescent="0.3">
      <c r="A532" s="448"/>
      <c r="B532" s="606"/>
      <c r="C532" s="459" t="s">
        <v>2985</v>
      </c>
      <c r="D532" s="606"/>
      <c r="E532" s="600">
        <v>1478935.91</v>
      </c>
      <c r="F532" s="600"/>
      <c r="G532" s="591">
        <v>0</v>
      </c>
      <c r="H532" s="600"/>
      <c r="I532" s="591">
        <v>0</v>
      </c>
      <c r="J532" s="591"/>
      <c r="K532" s="591">
        <v>0</v>
      </c>
      <c r="L532" s="606"/>
      <c r="M532" s="606">
        <v>1478935.91</v>
      </c>
      <c r="N532" s="606"/>
      <c r="P532" s="606"/>
    </row>
    <row r="533" spans="1:16" ht="17.399999999999999" x14ac:dyDescent="0.3">
      <c r="A533" s="448"/>
      <c r="B533" s="606"/>
      <c r="C533" s="459" t="s">
        <v>2986</v>
      </c>
      <c r="D533" s="606"/>
      <c r="E533" s="600">
        <v>0</v>
      </c>
      <c r="F533" s="600"/>
      <c r="G533" s="591">
        <v>0</v>
      </c>
      <c r="H533" s="600"/>
      <c r="I533" s="591">
        <v>0</v>
      </c>
      <c r="J533" s="591"/>
      <c r="K533" s="591">
        <v>0</v>
      </c>
      <c r="L533" s="606"/>
      <c r="M533" s="606">
        <v>0</v>
      </c>
      <c r="N533" s="606"/>
      <c r="P533" s="606"/>
    </row>
    <row r="534" spans="1:16" ht="17.399999999999999" x14ac:dyDescent="0.3">
      <c r="A534" s="448"/>
      <c r="B534" s="606"/>
      <c r="C534" s="459" t="s">
        <v>2932</v>
      </c>
      <c r="D534" s="606"/>
      <c r="E534" s="600">
        <v>0</v>
      </c>
      <c r="F534" s="600"/>
      <c r="G534" s="591">
        <v>0</v>
      </c>
      <c r="H534" s="600"/>
      <c r="I534" s="591">
        <v>0</v>
      </c>
      <c r="J534" s="591"/>
      <c r="K534" s="591">
        <v>0</v>
      </c>
      <c r="L534" s="606"/>
      <c r="M534" s="606">
        <v>0</v>
      </c>
      <c r="N534" s="606"/>
      <c r="P534" s="606"/>
    </row>
    <row r="535" spans="1:16" ht="18" thickBot="1" x14ac:dyDescent="0.35">
      <c r="A535" s="448"/>
      <c r="B535" s="606"/>
      <c r="C535" s="451"/>
      <c r="D535" s="606"/>
      <c r="E535" s="607">
        <v>19463180.489999998</v>
      </c>
      <c r="F535" s="606"/>
      <c r="G535" s="607">
        <v>0</v>
      </c>
      <c r="H535" s="606"/>
      <c r="I535" s="607">
        <v>0</v>
      </c>
      <c r="J535" s="606"/>
      <c r="K535" s="607">
        <v>0</v>
      </c>
      <c r="L535" s="606"/>
      <c r="M535" s="607">
        <v>19463180.489999998</v>
      </c>
      <c r="N535" s="606"/>
      <c r="P535" s="606"/>
    </row>
    <row r="536" spans="1:16" ht="18" thickTop="1" x14ac:dyDescent="0.3">
      <c r="A536" s="379"/>
      <c r="B536" s="420"/>
      <c r="C536" s="406"/>
      <c r="D536" s="420"/>
      <c r="E536" s="420"/>
      <c r="F536" s="420"/>
      <c r="G536" s="406"/>
      <c r="H536" s="406"/>
      <c r="I536" s="420"/>
      <c r="J536" s="420"/>
      <c r="K536" s="420"/>
      <c r="L536" s="420"/>
      <c r="M536" s="379"/>
      <c r="N536" s="420"/>
      <c r="P536" s="420"/>
    </row>
    <row r="537" spans="1:16" ht="17.399999999999999" x14ac:dyDescent="0.3">
      <c r="A537" s="379"/>
      <c r="B537" s="406"/>
      <c r="C537" s="406"/>
      <c r="D537" s="406"/>
      <c r="E537" s="729" t="s">
        <v>2865</v>
      </c>
      <c r="F537" s="729"/>
      <c r="G537" s="729"/>
      <c r="H537" s="729"/>
      <c r="I537" s="729"/>
      <c r="J537" s="729"/>
      <c r="K537" s="729"/>
      <c r="L537" s="729"/>
      <c r="M537" s="729"/>
      <c r="N537" s="447"/>
      <c r="P537" s="354"/>
    </row>
    <row r="538" spans="1:16" ht="17.399999999999999" x14ac:dyDescent="0.3">
      <c r="A538" s="595"/>
      <c r="B538" s="596"/>
      <c r="C538" s="503"/>
      <c r="D538" s="596"/>
      <c r="E538" s="503" t="s">
        <v>2969</v>
      </c>
      <c r="F538" s="596"/>
      <c r="G538" s="503"/>
      <c r="H538" s="596"/>
      <c r="I538" s="503"/>
      <c r="J538" s="596"/>
      <c r="K538" s="503"/>
      <c r="L538" s="596"/>
      <c r="M538" s="503"/>
      <c r="N538" s="596"/>
      <c r="P538" s="596"/>
    </row>
    <row r="539" spans="1:16" ht="17.399999999999999" x14ac:dyDescent="0.3">
      <c r="A539" s="595"/>
      <c r="B539" s="596"/>
      <c r="C539" s="503"/>
      <c r="D539" s="596"/>
      <c r="E539" s="503" t="s">
        <v>2970</v>
      </c>
      <c r="F539" s="596"/>
      <c r="G539" s="503" t="s">
        <v>2971</v>
      </c>
      <c r="H539" s="596"/>
      <c r="I539" s="503" t="s">
        <v>2972</v>
      </c>
      <c r="J539" s="596"/>
      <c r="K539" s="503" t="s">
        <v>2973</v>
      </c>
      <c r="L539" s="596"/>
      <c r="M539" s="503"/>
      <c r="N539" s="596"/>
      <c r="P539" s="596"/>
    </row>
    <row r="540" spans="1:16" ht="17.399999999999999" x14ac:dyDescent="0.3">
      <c r="A540" s="435" t="s">
        <v>2873</v>
      </c>
      <c r="B540" s="596"/>
      <c r="C540" s="563" t="s">
        <v>2918</v>
      </c>
      <c r="D540" s="596"/>
      <c r="E540" s="563" t="s">
        <v>2974</v>
      </c>
      <c r="F540" s="596"/>
      <c r="G540" s="563" t="s">
        <v>2974</v>
      </c>
      <c r="H540" s="596"/>
      <c r="I540" s="563" t="s">
        <v>2974</v>
      </c>
      <c r="J540" s="596"/>
      <c r="K540" s="563" t="s">
        <v>2974</v>
      </c>
      <c r="L540" s="596"/>
      <c r="M540" s="563" t="s">
        <v>146</v>
      </c>
      <c r="N540" s="596"/>
      <c r="P540" s="596"/>
    </row>
    <row r="541" spans="1:16" ht="17.399999999999999" x14ac:dyDescent="0.3">
      <c r="A541" s="379" t="s">
        <v>2880</v>
      </c>
      <c r="B541" s="600"/>
      <c r="C541" s="383" t="s">
        <v>2919</v>
      </c>
      <c r="D541" s="600"/>
      <c r="E541" s="600">
        <v>24029320.690000016</v>
      </c>
      <c r="F541" s="600"/>
      <c r="G541" s="591">
        <v>122288.84</v>
      </c>
      <c r="H541" s="600"/>
      <c r="I541" s="591">
        <v>46306.400000000001</v>
      </c>
      <c r="J541" s="591"/>
      <c r="K541" s="591">
        <v>0</v>
      </c>
      <c r="L541" s="600"/>
      <c r="M541" s="600">
        <v>24197915.930000015</v>
      </c>
      <c r="N541" s="600"/>
      <c r="P541" s="600"/>
    </row>
    <row r="542" spans="1:16" ht="17.399999999999999" x14ac:dyDescent="0.3">
      <c r="A542" s="379"/>
      <c r="B542" s="600"/>
      <c r="C542" s="383" t="s">
        <v>2975</v>
      </c>
      <c r="D542" s="600"/>
      <c r="E542" s="600">
        <v>18210641.710000001</v>
      </c>
      <c r="F542" s="600"/>
      <c r="G542" s="591">
        <v>0</v>
      </c>
      <c r="H542" s="600"/>
      <c r="I542" s="591">
        <v>0</v>
      </c>
      <c r="J542" s="591"/>
      <c r="K542" s="591">
        <v>0</v>
      </c>
      <c r="L542" s="600"/>
      <c r="M542" s="600">
        <v>18210641.710000001</v>
      </c>
      <c r="N542" s="600"/>
      <c r="P542" s="600"/>
    </row>
    <row r="543" spans="1:16" ht="17.399999999999999" x14ac:dyDescent="0.3">
      <c r="A543" s="379"/>
      <c r="B543" s="600"/>
      <c r="C543" s="383" t="s">
        <v>2976</v>
      </c>
      <c r="D543" s="600"/>
      <c r="E543" s="600">
        <v>34254473.390000001</v>
      </c>
      <c r="F543" s="600"/>
      <c r="G543" s="591">
        <v>58961.35</v>
      </c>
      <c r="H543" s="600"/>
      <c r="I543" s="591">
        <v>0</v>
      </c>
      <c r="J543" s="591"/>
      <c r="K543" s="591">
        <v>60191.67</v>
      </c>
      <c r="L543" s="600"/>
      <c r="M543" s="600">
        <v>34373626.410000004</v>
      </c>
      <c r="N543" s="600"/>
      <c r="P543" s="600"/>
    </row>
    <row r="544" spans="1:16" ht="17.399999999999999" x14ac:dyDescent="0.3">
      <c r="A544" s="379"/>
      <c r="B544" s="600"/>
      <c r="C544" s="383" t="s">
        <v>2977</v>
      </c>
      <c r="D544" s="600"/>
      <c r="E544" s="600">
        <v>52133165.140000008</v>
      </c>
      <c r="F544" s="600"/>
      <c r="G544" s="591">
        <v>185336.86</v>
      </c>
      <c r="H544" s="600"/>
      <c r="I544" s="591">
        <v>110269.87</v>
      </c>
      <c r="J544" s="591"/>
      <c r="K544" s="591">
        <v>0</v>
      </c>
      <c r="L544" s="600"/>
      <c r="M544" s="600">
        <v>52428771.870000005</v>
      </c>
      <c r="N544" s="600"/>
      <c r="P544" s="600"/>
    </row>
    <row r="545" spans="1:16" ht="17.399999999999999" x14ac:dyDescent="0.3">
      <c r="A545" s="379"/>
      <c r="B545" s="600"/>
      <c r="C545" s="383" t="s">
        <v>2978</v>
      </c>
      <c r="D545" s="600"/>
      <c r="E545" s="600">
        <v>74789183.990000039</v>
      </c>
      <c r="F545" s="600"/>
      <c r="G545" s="591">
        <v>282565.32</v>
      </c>
      <c r="H545" s="600"/>
      <c r="I545" s="591">
        <v>0</v>
      </c>
      <c r="J545" s="591"/>
      <c r="K545" s="591">
        <v>487288.92</v>
      </c>
      <c r="L545" s="600"/>
      <c r="M545" s="600">
        <v>75559038.230000034</v>
      </c>
      <c r="N545" s="600"/>
      <c r="P545" s="600"/>
    </row>
    <row r="546" spans="1:16" ht="17.399999999999999" x14ac:dyDescent="0.3">
      <c r="A546" s="379"/>
      <c r="B546" s="600"/>
      <c r="C546" s="383" t="s">
        <v>2979</v>
      </c>
      <c r="D546" s="600"/>
      <c r="E546" s="600">
        <v>86501165.439999953</v>
      </c>
      <c r="F546" s="600"/>
      <c r="G546" s="591">
        <v>147093.45000000001</v>
      </c>
      <c r="H546" s="600"/>
      <c r="I546" s="591">
        <v>183981.76</v>
      </c>
      <c r="J546" s="591"/>
      <c r="K546" s="591">
        <v>0</v>
      </c>
      <c r="L546" s="600"/>
      <c r="M546" s="600">
        <v>86832240.649999961</v>
      </c>
      <c r="N546" s="600"/>
      <c r="P546" s="600"/>
    </row>
    <row r="547" spans="1:16" ht="17.399999999999999" x14ac:dyDescent="0.3">
      <c r="A547" s="379"/>
      <c r="B547" s="600"/>
      <c r="C547" s="383" t="s">
        <v>2980</v>
      </c>
      <c r="D547" s="600"/>
      <c r="E547" s="600">
        <v>83990078.799999997</v>
      </c>
      <c r="F547" s="600"/>
      <c r="G547" s="591">
        <v>0</v>
      </c>
      <c r="H547" s="600"/>
      <c r="I547" s="591">
        <v>96823.28</v>
      </c>
      <c r="J547" s="591"/>
      <c r="K547" s="591">
        <v>0</v>
      </c>
      <c r="L547" s="600"/>
      <c r="M547" s="600">
        <v>84086902.079999998</v>
      </c>
      <c r="N547" s="600"/>
      <c r="P547" s="600"/>
    </row>
    <row r="548" spans="1:16" ht="17.399999999999999" x14ac:dyDescent="0.3">
      <c r="A548" s="379"/>
      <c r="B548" s="600"/>
      <c r="C548" s="383" t="s">
        <v>2981</v>
      </c>
      <c r="D548" s="600"/>
      <c r="E548" s="600">
        <v>79953443.909999952</v>
      </c>
      <c r="F548" s="600"/>
      <c r="G548" s="591">
        <v>0</v>
      </c>
      <c r="H548" s="600"/>
      <c r="I548" s="591">
        <v>0</v>
      </c>
      <c r="J548" s="591"/>
      <c r="K548" s="591">
        <v>0</v>
      </c>
      <c r="L548" s="600"/>
      <c r="M548" s="600">
        <v>79953443.909999952</v>
      </c>
      <c r="N548" s="600"/>
      <c r="P548" s="600"/>
    </row>
    <row r="549" spans="1:16" ht="17.399999999999999" x14ac:dyDescent="0.3">
      <c r="A549" s="379"/>
      <c r="B549" s="600"/>
      <c r="C549" s="383" t="s">
        <v>2982</v>
      </c>
      <c r="D549" s="600"/>
      <c r="E549" s="600">
        <v>72096466.969999984</v>
      </c>
      <c r="F549" s="600"/>
      <c r="G549" s="591">
        <v>0</v>
      </c>
      <c r="H549" s="600"/>
      <c r="I549" s="591">
        <v>0</v>
      </c>
      <c r="J549" s="591"/>
      <c r="K549" s="591">
        <v>0</v>
      </c>
      <c r="L549" s="600"/>
      <c r="M549" s="600">
        <v>72096466.969999984</v>
      </c>
      <c r="N549" s="600"/>
      <c r="P549" s="600"/>
    </row>
    <row r="550" spans="1:16" ht="17.399999999999999" x14ac:dyDescent="0.3">
      <c r="A550" s="379"/>
      <c r="B550" s="600"/>
      <c r="C550" s="383" t="s">
        <v>2983</v>
      </c>
      <c r="D550" s="600"/>
      <c r="E550" s="600">
        <v>85509284.400000021</v>
      </c>
      <c r="F550" s="600"/>
      <c r="G550" s="591">
        <v>0</v>
      </c>
      <c r="H550" s="600"/>
      <c r="I550" s="591">
        <v>0</v>
      </c>
      <c r="J550" s="591"/>
      <c r="K550" s="591">
        <v>1165264.72</v>
      </c>
      <c r="L550" s="600"/>
      <c r="M550" s="600">
        <v>86674549.12000002</v>
      </c>
      <c r="N550" s="600"/>
      <c r="P550" s="600"/>
    </row>
    <row r="551" spans="1:16" ht="17.399999999999999" x14ac:dyDescent="0.3">
      <c r="A551" s="379"/>
      <c r="B551" s="600"/>
      <c r="C551" s="383" t="s">
        <v>2984</v>
      </c>
      <c r="D551" s="600"/>
      <c r="E551" s="600">
        <v>32717722.909999989</v>
      </c>
      <c r="F551" s="600"/>
      <c r="G551" s="591">
        <v>0</v>
      </c>
      <c r="H551" s="600"/>
      <c r="I551" s="591">
        <v>328741.19</v>
      </c>
      <c r="J551" s="591"/>
      <c r="K551" s="591">
        <v>0</v>
      </c>
      <c r="L551" s="600"/>
      <c r="M551" s="600">
        <v>33046464.09999999</v>
      </c>
      <c r="N551" s="600"/>
      <c r="P551" s="600"/>
    </row>
    <row r="552" spans="1:16" ht="17.399999999999999" x14ac:dyDescent="0.3">
      <c r="A552" s="379"/>
      <c r="B552" s="600"/>
      <c r="C552" s="383" t="s">
        <v>2985</v>
      </c>
      <c r="D552" s="600"/>
      <c r="E552" s="600">
        <v>14780812.980000002</v>
      </c>
      <c r="F552" s="600"/>
      <c r="G552" s="591">
        <v>0</v>
      </c>
      <c r="H552" s="600"/>
      <c r="I552" s="591">
        <v>0</v>
      </c>
      <c r="J552" s="591"/>
      <c r="K552" s="591">
        <v>0</v>
      </c>
      <c r="L552" s="600"/>
      <c r="M552" s="600">
        <v>14780812.980000002</v>
      </c>
      <c r="N552" s="600"/>
      <c r="P552" s="600"/>
    </row>
    <row r="553" spans="1:16" ht="17.399999999999999" x14ac:dyDescent="0.3">
      <c r="A553" s="379"/>
      <c r="B553" s="600"/>
      <c r="C553" s="383" t="s">
        <v>2986</v>
      </c>
      <c r="D553" s="600"/>
      <c r="E553" s="600">
        <v>2467718.88</v>
      </c>
      <c r="F553" s="600"/>
      <c r="G553" s="591">
        <v>0</v>
      </c>
      <c r="H553" s="600"/>
      <c r="I553" s="591">
        <v>0</v>
      </c>
      <c r="J553" s="591"/>
      <c r="K553" s="591">
        <v>0</v>
      </c>
      <c r="L553" s="600"/>
      <c r="M553" s="600">
        <v>2467718.88</v>
      </c>
      <c r="N553" s="600"/>
      <c r="P553" s="600"/>
    </row>
    <row r="554" spans="1:16" ht="17.399999999999999" x14ac:dyDescent="0.3">
      <c r="A554" s="379"/>
      <c r="B554" s="600"/>
      <c r="C554" s="383" t="s">
        <v>2932</v>
      </c>
      <c r="D554" s="600"/>
      <c r="E554" s="600">
        <v>0</v>
      </c>
      <c r="F554" s="600"/>
      <c r="G554" s="591">
        <v>0</v>
      </c>
      <c r="H554" s="600"/>
      <c r="I554" s="591">
        <v>0</v>
      </c>
      <c r="J554" s="591"/>
      <c r="K554" s="591">
        <v>0</v>
      </c>
      <c r="L554" s="600"/>
      <c r="M554" s="600">
        <v>0</v>
      </c>
      <c r="N554" s="600"/>
      <c r="P554" s="600"/>
    </row>
    <row r="555" spans="1:16" ht="18" thickBot="1" x14ac:dyDescent="0.35">
      <c r="A555" s="379"/>
      <c r="B555" s="498"/>
      <c r="C555" s="406"/>
      <c r="D555" s="498"/>
      <c r="E555" s="569">
        <v>661433479.20999992</v>
      </c>
      <c r="F555" s="498"/>
      <c r="G555" s="569">
        <v>796245.82000000007</v>
      </c>
      <c r="H555" s="498"/>
      <c r="I555" s="569">
        <v>766122.5</v>
      </c>
      <c r="J555" s="498"/>
      <c r="K555" s="569">
        <v>1712745.31</v>
      </c>
      <c r="L555" s="498"/>
      <c r="M555" s="569">
        <v>664708592.83999991</v>
      </c>
      <c r="N555" s="498"/>
      <c r="P555" s="498"/>
    </row>
    <row r="556" spans="1:16" ht="18" thickTop="1" x14ac:dyDescent="0.3">
      <c r="A556" s="379"/>
      <c r="B556" s="420"/>
      <c r="C556" s="406"/>
      <c r="D556" s="420"/>
      <c r="E556" s="420"/>
      <c r="F556" s="420"/>
      <c r="G556" s="406"/>
      <c r="H556" s="406"/>
      <c r="I556" s="420"/>
      <c r="J556" s="420"/>
      <c r="K556" s="420"/>
      <c r="L556" s="420"/>
      <c r="M556" s="379"/>
      <c r="N556" s="420"/>
      <c r="P556" s="420"/>
    </row>
    <row r="557" spans="1:16" ht="17.399999999999999" hidden="1" customHeight="1" x14ac:dyDescent="0.3">
      <c r="A557" s="448"/>
      <c r="B557" s="451"/>
      <c r="C557" s="451"/>
      <c r="D557" s="451"/>
      <c r="E557" s="731" t="s">
        <v>2865</v>
      </c>
      <c r="F557" s="731"/>
      <c r="G557" s="731"/>
      <c r="H557" s="731"/>
      <c r="I557" s="731"/>
      <c r="J557" s="731"/>
      <c r="K557" s="731"/>
      <c r="L557" s="731"/>
      <c r="M557" s="731"/>
      <c r="N557" s="447"/>
      <c r="P557" s="354"/>
    </row>
    <row r="558" spans="1:16" ht="17.399999999999999" hidden="1" customHeight="1" x14ac:dyDescent="0.3">
      <c r="A558" s="595"/>
      <c r="B558" s="596"/>
      <c r="C558" s="603"/>
      <c r="D558" s="596"/>
      <c r="E558" s="603" t="s">
        <v>2969</v>
      </c>
      <c r="F558" s="596"/>
      <c r="G558" s="603"/>
      <c r="H558" s="596"/>
      <c r="I558" s="603"/>
      <c r="J558" s="596"/>
      <c r="K558" s="603"/>
      <c r="L558" s="596"/>
      <c r="M558" s="603"/>
      <c r="N558" s="596"/>
      <c r="P558" s="596"/>
    </row>
    <row r="559" spans="1:16" ht="17.399999999999999" hidden="1" customHeight="1" x14ac:dyDescent="0.3">
      <c r="A559" s="595"/>
      <c r="B559" s="596"/>
      <c r="C559" s="603"/>
      <c r="D559" s="596"/>
      <c r="E559" s="603" t="s">
        <v>2970</v>
      </c>
      <c r="F559" s="596"/>
      <c r="G559" s="603" t="s">
        <v>2971</v>
      </c>
      <c r="H559" s="596"/>
      <c r="I559" s="603" t="s">
        <v>2972</v>
      </c>
      <c r="J559" s="596"/>
      <c r="K559" s="603" t="s">
        <v>2973</v>
      </c>
      <c r="L559" s="596"/>
      <c r="M559" s="603"/>
      <c r="N559" s="596"/>
      <c r="P559" s="596"/>
    </row>
    <row r="560" spans="1:16" ht="17.399999999999999" hidden="1" customHeight="1" x14ac:dyDescent="0.3">
      <c r="A560" s="604" t="s">
        <v>2873</v>
      </c>
      <c r="B560" s="596"/>
      <c r="C560" s="563" t="s">
        <v>2918</v>
      </c>
      <c r="D560" s="596"/>
      <c r="E560" s="605" t="s">
        <v>2974</v>
      </c>
      <c r="F560" s="596"/>
      <c r="G560" s="605" t="s">
        <v>2974</v>
      </c>
      <c r="H560" s="596"/>
      <c r="I560" s="605" t="s">
        <v>2974</v>
      </c>
      <c r="J560" s="596"/>
      <c r="K560" s="605" t="s">
        <v>2974</v>
      </c>
      <c r="L560" s="596"/>
      <c r="M560" s="605" t="s">
        <v>146</v>
      </c>
      <c r="N560" s="596"/>
      <c r="P560" s="596"/>
    </row>
    <row r="561" spans="1:16" ht="17.399999999999999" hidden="1" customHeight="1" x14ac:dyDescent="0.3">
      <c r="A561" s="448" t="s">
        <v>2988</v>
      </c>
      <c r="B561" s="606"/>
      <c r="C561" s="459" t="s">
        <v>2919</v>
      </c>
      <c r="D561" s="606"/>
      <c r="E561" s="606">
        <v>0</v>
      </c>
      <c r="F561" s="606"/>
      <c r="G561" s="606">
        <v>0</v>
      </c>
      <c r="H561" s="606"/>
      <c r="I561" s="606">
        <v>0</v>
      </c>
      <c r="J561" s="606"/>
      <c r="K561" s="606">
        <v>0</v>
      </c>
      <c r="L561" s="606"/>
      <c r="M561" s="608">
        <v>0</v>
      </c>
      <c r="N561" s="606"/>
      <c r="P561" s="606"/>
    </row>
    <row r="562" spans="1:16" ht="17.399999999999999" hidden="1" customHeight="1" x14ac:dyDescent="0.3">
      <c r="A562" s="448"/>
      <c r="B562" s="606"/>
      <c r="C562" s="459" t="s">
        <v>2975</v>
      </c>
      <c r="D562" s="606"/>
      <c r="E562" s="606">
        <v>0</v>
      </c>
      <c r="F562" s="606"/>
      <c r="G562" s="606">
        <v>0</v>
      </c>
      <c r="H562" s="606"/>
      <c r="I562" s="606">
        <v>0</v>
      </c>
      <c r="J562" s="606"/>
      <c r="K562" s="606">
        <v>0</v>
      </c>
      <c r="L562" s="606"/>
      <c r="M562" s="608">
        <v>0</v>
      </c>
      <c r="N562" s="606"/>
      <c r="P562" s="606"/>
    </row>
    <row r="563" spans="1:16" ht="17.399999999999999" hidden="1" customHeight="1" x14ac:dyDescent="0.3">
      <c r="A563" s="448"/>
      <c r="B563" s="606"/>
      <c r="C563" s="459" t="s">
        <v>2976</v>
      </c>
      <c r="D563" s="606"/>
      <c r="E563" s="606">
        <v>0</v>
      </c>
      <c r="F563" s="606"/>
      <c r="G563" s="606">
        <v>0</v>
      </c>
      <c r="H563" s="606"/>
      <c r="I563" s="606">
        <v>0</v>
      </c>
      <c r="J563" s="606"/>
      <c r="K563" s="606">
        <v>0</v>
      </c>
      <c r="L563" s="606"/>
      <c r="M563" s="608">
        <v>0</v>
      </c>
      <c r="N563" s="606"/>
      <c r="P563" s="606"/>
    </row>
    <row r="564" spans="1:16" ht="17.399999999999999" hidden="1" customHeight="1" x14ac:dyDescent="0.3">
      <c r="A564" s="448"/>
      <c r="B564" s="606"/>
      <c r="C564" s="459" t="s">
        <v>2977</v>
      </c>
      <c r="D564" s="606"/>
      <c r="E564" s="606">
        <v>0</v>
      </c>
      <c r="F564" s="606"/>
      <c r="G564" s="606">
        <v>0</v>
      </c>
      <c r="H564" s="606"/>
      <c r="I564" s="606">
        <v>0</v>
      </c>
      <c r="J564" s="606"/>
      <c r="K564" s="606">
        <v>0</v>
      </c>
      <c r="L564" s="606"/>
      <c r="M564" s="608">
        <v>0</v>
      </c>
      <c r="N564" s="606"/>
      <c r="P564" s="606"/>
    </row>
    <row r="565" spans="1:16" ht="17.399999999999999" hidden="1" customHeight="1" x14ac:dyDescent="0.3">
      <c r="A565" s="448"/>
      <c r="B565" s="606"/>
      <c r="C565" s="459" t="s">
        <v>2978</v>
      </c>
      <c r="D565" s="606"/>
      <c r="E565" s="606">
        <v>0</v>
      </c>
      <c r="F565" s="606"/>
      <c r="G565" s="606">
        <v>0</v>
      </c>
      <c r="H565" s="606"/>
      <c r="I565" s="606">
        <v>0</v>
      </c>
      <c r="J565" s="606"/>
      <c r="K565" s="606">
        <v>0</v>
      </c>
      <c r="L565" s="606"/>
      <c r="M565" s="608">
        <v>0</v>
      </c>
      <c r="N565" s="606"/>
      <c r="P565" s="606"/>
    </row>
    <row r="566" spans="1:16" ht="17.399999999999999" hidden="1" customHeight="1" x14ac:dyDescent="0.3">
      <c r="A566" s="448"/>
      <c r="B566" s="606"/>
      <c r="C566" s="459" t="s">
        <v>2979</v>
      </c>
      <c r="D566" s="606"/>
      <c r="E566" s="606">
        <v>0</v>
      </c>
      <c r="F566" s="606"/>
      <c r="G566" s="606">
        <v>0</v>
      </c>
      <c r="H566" s="606"/>
      <c r="I566" s="606">
        <v>0</v>
      </c>
      <c r="J566" s="606"/>
      <c r="K566" s="606">
        <v>0</v>
      </c>
      <c r="L566" s="606"/>
      <c r="M566" s="608">
        <v>0</v>
      </c>
      <c r="N566" s="606"/>
      <c r="P566" s="606"/>
    </row>
    <row r="567" spans="1:16" ht="17.399999999999999" hidden="1" customHeight="1" x14ac:dyDescent="0.3">
      <c r="A567" s="448"/>
      <c r="B567" s="606"/>
      <c r="C567" s="459" t="s">
        <v>2980</v>
      </c>
      <c r="D567" s="606"/>
      <c r="E567" s="606">
        <v>0</v>
      </c>
      <c r="F567" s="606"/>
      <c r="G567" s="606">
        <v>0</v>
      </c>
      <c r="H567" s="606"/>
      <c r="I567" s="606">
        <v>0</v>
      </c>
      <c r="J567" s="606"/>
      <c r="K567" s="606">
        <v>0</v>
      </c>
      <c r="L567" s="606"/>
      <c r="M567" s="608">
        <v>0</v>
      </c>
      <c r="N567" s="606"/>
      <c r="P567" s="606"/>
    </row>
    <row r="568" spans="1:16" ht="17.399999999999999" hidden="1" customHeight="1" x14ac:dyDescent="0.3">
      <c r="A568" s="448"/>
      <c r="B568" s="606"/>
      <c r="C568" s="459" t="s">
        <v>2981</v>
      </c>
      <c r="D568" s="606"/>
      <c r="E568" s="606">
        <v>0</v>
      </c>
      <c r="F568" s="606"/>
      <c r="G568" s="606">
        <v>0</v>
      </c>
      <c r="H568" s="606"/>
      <c r="I568" s="606">
        <v>0</v>
      </c>
      <c r="J568" s="606"/>
      <c r="K568" s="606">
        <v>0</v>
      </c>
      <c r="L568" s="606"/>
      <c r="M568" s="608">
        <v>0</v>
      </c>
      <c r="N568" s="606"/>
      <c r="P568" s="606"/>
    </row>
    <row r="569" spans="1:16" ht="17.399999999999999" hidden="1" customHeight="1" x14ac:dyDescent="0.3">
      <c r="A569" s="448"/>
      <c r="B569" s="606"/>
      <c r="C569" s="459" t="s">
        <v>2982</v>
      </c>
      <c r="D569" s="606"/>
      <c r="E569" s="606">
        <v>0</v>
      </c>
      <c r="F569" s="606"/>
      <c r="G569" s="606">
        <v>0</v>
      </c>
      <c r="H569" s="606"/>
      <c r="I569" s="606">
        <v>0</v>
      </c>
      <c r="J569" s="606"/>
      <c r="K569" s="606">
        <v>0</v>
      </c>
      <c r="L569" s="606"/>
      <c r="M569" s="608">
        <v>0</v>
      </c>
      <c r="N569" s="606"/>
      <c r="P569" s="606"/>
    </row>
    <row r="570" spans="1:16" ht="17.399999999999999" hidden="1" customHeight="1" x14ac:dyDescent="0.3">
      <c r="A570" s="448"/>
      <c r="B570" s="606"/>
      <c r="C570" s="459" t="s">
        <v>2983</v>
      </c>
      <c r="D570" s="606"/>
      <c r="E570" s="606">
        <v>0</v>
      </c>
      <c r="F570" s="606"/>
      <c r="G570" s="606">
        <v>0</v>
      </c>
      <c r="H570" s="606"/>
      <c r="I570" s="606">
        <v>0</v>
      </c>
      <c r="J570" s="606"/>
      <c r="K570" s="606">
        <v>0</v>
      </c>
      <c r="L570" s="606"/>
      <c r="M570" s="608">
        <v>0</v>
      </c>
      <c r="N570" s="606"/>
      <c r="P570" s="606"/>
    </row>
    <row r="571" spans="1:16" ht="17.399999999999999" hidden="1" customHeight="1" x14ac:dyDescent="0.3">
      <c r="A571" s="448"/>
      <c r="B571" s="606"/>
      <c r="C571" s="459" t="s">
        <v>2984</v>
      </c>
      <c r="D571" s="606"/>
      <c r="E571" s="606">
        <v>0</v>
      </c>
      <c r="F571" s="606"/>
      <c r="G571" s="606">
        <v>0</v>
      </c>
      <c r="H571" s="606"/>
      <c r="I571" s="606">
        <v>0</v>
      </c>
      <c r="J571" s="606"/>
      <c r="K571" s="606">
        <v>0</v>
      </c>
      <c r="L571" s="606"/>
      <c r="M571" s="608">
        <v>0</v>
      </c>
      <c r="N571" s="606"/>
      <c r="P571" s="606"/>
    </row>
    <row r="572" spans="1:16" ht="17.399999999999999" hidden="1" customHeight="1" x14ac:dyDescent="0.3">
      <c r="A572" s="448"/>
      <c r="B572" s="606"/>
      <c r="C572" s="459" t="s">
        <v>2985</v>
      </c>
      <c r="D572" s="606"/>
      <c r="E572" s="606">
        <v>0</v>
      </c>
      <c r="F572" s="606"/>
      <c r="G572" s="606">
        <v>0</v>
      </c>
      <c r="H572" s="606"/>
      <c r="I572" s="606">
        <v>0</v>
      </c>
      <c r="J572" s="606"/>
      <c r="K572" s="606">
        <v>0</v>
      </c>
      <c r="L572" s="606"/>
      <c r="M572" s="608">
        <v>0</v>
      </c>
      <c r="N572" s="606"/>
      <c r="P572" s="606"/>
    </row>
    <row r="573" spans="1:16" ht="17.399999999999999" hidden="1" customHeight="1" x14ac:dyDescent="0.3">
      <c r="A573" s="448"/>
      <c r="B573" s="606"/>
      <c r="C573" s="459" t="s">
        <v>2986</v>
      </c>
      <c r="D573" s="606"/>
      <c r="E573" s="606">
        <v>0</v>
      </c>
      <c r="F573" s="606"/>
      <c r="G573" s="606">
        <v>0</v>
      </c>
      <c r="H573" s="606"/>
      <c r="I573" s="606">
        <v>0</v>
      </c>
      <c r="J573" s="606"/>
      <c r="K573" s="606">
        <v>0</v>
      </c>
      <c r="L573" s="606"/>
      <c r="M573" s="608">
        <v>0</v>
      </c>
      <c r="N573" s="606"/>
      <c r="P573" s="606"/>
    </row>
    <row r="574" spans="1:16" ht="17.399999999999999" hidden="1" customHeight="1" x14ac:dyDescent="0.3">
      <c r="A574" s="448"/>
      <c r="B574" s="606"/>
      <c r="C574" s="459" t="s">
        <v>2932</v>
      </c>
      <c r="D574" s="606"/>
      <c r="E574" s="606">
        <v>0</v>
      </c>
      <c r="F574" s="606"/>
      <c r="G574" s="606">
        <v>0</v>
      </c>
      <c r="H574" s="606"/>
      <c r="I574" s="606">
        <v>0</v>
      </c>
      <c r="J574" s="606"/>
      <c r="K574" s="606">
        <v>0</v>
      </c>
      <c r="L574" s="606"/>
      <c r="M574" s="608">
        <v>0</v>
      </c>
      <c r="N574" s="606"/>
      <c r="P574" s="606"/>
    </row>
    <row r="575" spans="1:16" ht="18" hidden="1" customHeight="1" x14ac:dyDescent="0.3">
      <c r="A575" s="448"/>
      <c r="B575" s="606"/>
      <c r="C575" s="451"/>
      <c r="D575" s="606"/>
      <c r="E575" s="607">
        <v>0</v>
      </c>
      <c r="F575" s="606"/>
      <c r="G575" s="607">
        <v>0</v>
      </c>
      <c r="H575" s="606"/>
      <c r="I575" s="607">
        <v>0</v>
      </c>
      <c r="J575" s="606"/>
      <c r="K575" s="607">
        <v>0</v>
      </c>
      <c r="L575" s="606"/>
      <c r="M575" s="607">
        <v>0</v>
      </c>
      <c r="N575" s="606"/>
      <c r="P575" s="606"/>
    </row>
    <row r="576" spans="1:16" ht="17.399999999999999" x14ac:dyDescent="0.3">
      <c r="A576" s="379"/>
      <c r="B576" s="420"/>
      <c r="C576" s="406"/>
      <c r="D576" s="420"/>
      <c r="E576" s="420"/>
      <c r="F576" s="420"/>
      <c r="G576" s="406"/>
      <c r="H576" s="406"/>
      <c r="I576" s="420"/>
      <c r="J576" s="420"/>
      <c r="K576" s="420"/>
      <c r="L576" s="420"/>
      <c r="M576" s="379"/>
      <c r="N576" s="420"/>
      <c r="P576" s="420"/>
    </row>
    <row r="577" spans="1:16" ht="17.399999999999999" x14ac:dyDescent="0.3">
      <c r="A577" s="379"/>
      <c r="B577" s="406"/>
      <c r="C577" s="406"/>
      <c r="D577" s="406"/>
      <c r="E577" s="729" t="s">
        <v>2865</v>
      </c>
      <c r="F577" s="729"/>
      <c r="G577" s="729"/>
      <c r="H577" s="729"/>
      <c r="I577" s="729"/>
      <c r="J577" s="729"/>
      <c r="K577" s="729"/>
      <c r="L577" s="729"/>
      <c r="M577" s="729"/>
      <c r="N577" s="447"/>
      <c r="P577" s="354"/>
    </row>
    <row r="578" spans="1:16" ht="17.399999999999999" x14ac:dyDescent="0.3">
      <c r="A578" s="595"/>
      <c r="B578" s="596"/>
      <c r="C578" s="503"/>
      <c r="D578" s="596"/>
      <c r="E578" s="503" t="s">
        <v>2969</v>
      </c>
      <c r="F578" s="596"/>
      <c r="G578" s="503"/>
      <c r="H578" s="596"/>
      <c r="I578" s="503"/>
      <c r="J578" s="596"/>
      <c r="K578" s="503"/>
      <c r="L578" s="596"/>
      <c r="M578" s="503"/>
      <c r="N578" s="596"/>
      <c r="P578" s="596"/>
    </row>
    <row r="579" spans="1:16" ht="17.399999999999999" x14ac:dyDescent="0.3">
      <c r="A579" s="595"/>
      <c r="B579" s="596"/>
      <c r="C579" s="503"/>
      <c r="D579" s="596"/>
      <c r="E579" s="503" t="s">
        <v>2970</v>
      </c>
      <c r="F579" s="596"/>
      <c r="G579" s="503" t="s">
        <v>2971</v>
      </c>
      <c r="H579" s="596"/>
      <c r="I579" s="503" t="s">
        <v>2972</v>
      </c>
      <c r="J579" s="596"/>
      <c r="K579" s="503" t="s">
        <v>2973</v>
      </c>
      <c r="L579" s="596"/>
      <c r="M579" s="503"/>
      <c r="N579" s="596"/>
      <c r="P579" s="596"/>
    </row>
    <row r="580" spans="1:16" ht="17.399999999999999" x14ac:dyDescent="0.3">
      <c r="A580" s="435" t="s">
        <v>2873</v>
      </c>
      <c r="B580" s="596"/>
      <c r="C580" s="563" t="s">
        <v>2918</v>
      </c>
      <c r="D580" s="596"/>
      <c r="E580" s="563" t="s">
        <v>2974</v>
      </c>
      <c r="F580" s="596"/>
      <c r="G580" s="563" t="s">
        <v>2974</v>
      </c>
      <c r="H580" s="596"/>
      <c r="I580" s="563" t="s">
        <v>2974</v>
      </c>
      <c r="J580" s="596"/>
      <c r="K580" s="563" t="s">
        <v>2974</v>
      </c>
      <c r="L580" s="596"/>
      <c r="M580" s="563" t="s">
        <v>146</v>
      </c>
      <c r="N580" s="596"/>
      <c r="P580" s="596"/>
    </row>
    <row r="581" spans="1:16" ht="17.399999999999999" x14ac:dyDescent="0.3">
      <c r="A581" s="379" t="s">
        <v>2881</v>
      </c>
      <c r="B581" s="600"/>
      <c r="C581" s="383" t="s">
        <v>2919</v>
      </c>
      <c r="D581" s="600"/>
      <c r="E581" s="600">
        <v>957794489.49000156</v>
      </c>
      <c r="F581" s="600"/>
      <c r="G581" s="591">
        <v>641716.31000000006</v>
      </c>
      <c r="H581" s="600"/>
      <c r="I581" s="591">
        <v>84388.87000000001</v>
      </c>
      <c r="J581" s="591"/>
      <c r="K581" s="591">
        <v>316955.79000000004</v>
      </c>
      <c r="L581" s="600"/>
      <c r="M581" s="600">
        <v>958837550.46000147</v>
      </c>
      <c r="N581" s="600"/>
      <c r="P581" s="600"/>
    </row>
    <row r="582" spans="1:16" ht="17.399999999999999" x14ac:dyDescent="0.3">
      <c r="A582" s="379"/>
      <c r="B582" s="600"/>
      <c r="C582" s="383" t="s">
        <v>2975</v>
      </c>
      <c r="D582" s="600"/>
      <c r="E582" s="600">
        <v>859547959.71999955</v>
      </c>
      <c r="F582" s="600"/>
      <c r="G582" s="591">
        <v>894525.05</v>
      </c>
      <c r="H582" s="600"/>
      <c r="I582" s="591">
        <v>34806.28</v>
      </c>
      <c r="J582" s="591"/>
      <c r="K582" s="591">
        <v>600349.28</v>
      </c>
      <c r="L582" s="600"/>
      <c r="M582" s="600">
        <v>861077640.32999945</v>
      </c>
      <c r="N582" s="600"/>
      <c r="P582" s="600"/>
    </row>
    <row r="583" spans="1:16" ht="17.399999999999999" x14ac:dyDescent="0.3">
      <c r="A583" s="379"/>
      <c r="B583" s="600"/>
      <c r="C583" s="383" t="s">
        <v>2976</v>
      </c>
      <c r="D583" s="600"/>
      <c r="E583" s="600">
        <v>1347734289.7999978</v>
      </c>
      <c r="F583" s="600"/>
      <c r="G583" s="591">
        <v>3695106.1999999997</v>
      </c>
      <c r="H583" s="600"/>
      <c r="I583" s="591">
        <v>813007.89</v>
      </c>
      <c r="J583" s="591"/>
      <c r="K583" s="591">
        <v>629156.43999999994</v>
      </c>
      <c r="L583" s="600"/>
      <c r="M583" s="600">
        <v>1352871560.329998</v>
      </c>
      <c r="N583" s="600"/>
      <c r="P583" s="600"/>
    </row>
    <row r="584" spans="1:16" ht="17.399999999999999" x14ac:dyDescent="0.3">
      <c r="A584" s="379"/>
      <c r="B584" s="600"/>
      <c r="C584" s="383" t="s">
        <v>2977</v>
      </c>
      <c r="D584" s="600"/>
      <c r="E584" s="600">
        <v>1702850659.3299952</v>
      </c>
      <c r="F584" s="600"/>
      <c r="G584" s="591">
        <v>4740428.87</v>
      </c>
      <c r="H584" s="600"/>
      <c r="I584" s="591">
        <v>788625.46</v>
      </c>
      <c r="J584" s="591"/>
      <c r="K584" s="591">
        <v>2650296.2000000002</v>
      </c>
      <c r="L584" s="600"/>
      <c r="M584" s="600">
        <v>1711030009.8599951</v>
      </c>
      <c r="N584" s="600"/>
      <c r="P584" s="600"/>
    </row>
    <row r="585" spans="1:16" ht="17.399999999999999" x14ac:dyDescent="0.3">
      <c r="A585" s="379"/>
      <c r="B585" s="600"/>
      <c r="C585" s="383" t="s">
        <v>2978</v>
      </c>
      <c r="D585" s="600"/>
      <c r="E585" s="600">
        <v>1764239793.9499872</v>
      </c>
      <c r="F585" s="600"/>
      <c r="G585" s="591">
        <v>2293527.7100000004</v>
      </c>
      <c r="H585" s="600"/>
      <c r="I585" s="591">
        <v>1238789.1099999999</v>
      </c>
      <c r="J585" s="591"/>
      <c r="K585" s="591">
        <v>299061.46000000002</v>
      </c>
      <c r="L585" s="600"/>
      <c r="M585" s="600">
        <v>1768071172.2299871</v>
      </c>
      <c r="N585" s="600"/>
      <c r="P585" s="600"/>
    </row>
    <row r="586" spans="1:16" ht="17.399999999999999" x14ac:dyDescent="0.3">
      <c r="A586" s="379"/>
      <c r="B586" s="600"/>
      <c r="C586" s="383" t="s">
        <v>2979</v>
      </c>
      <c r="D586" s="600"/>
      <c r="E586" s="600">
        <v>1815441893.7800007</v>
      </c>
      <c r="F586" s="600"/>
      <c r="G586" s="591">
        <v>3262704.2799999993</v>
      </c>
      <c r="H586" s="600"/>
      <c r="I586" s="591">
        <v>830575.24</v>
      </c>
      <c r="J586" s="591"/>
      <c r="K586" s="591">
        <v>1796478.61</v>
      </c>
      <c r="L586" s="600"/>
      <c r="M586" s="600">
        <v>1821331651.9100006</v>
      </c>
      <c r="N586" s="600"/>
      <c r="P586" s="600"/>
    </row>
    <row r="587" spans="1:16" ht="17.399999999999999" x14ac:dyDescent="0.3">
      <c r="A587" s="379"/>
      <c r="B587" s="600"/>
      <c r="C587" s="383" t="s">
        <v>2980</v>
      </c>
      <c r="D587" s="600"/>
      <c r="E587" s="600">
        <v>2118984050.0400047</v>
      </c>
      <c r="F587" s="600"/>
      <c r="G587" s="591">
        <v>3531836.42</v>
      </c>
      <c r="H587" s="600"/>
      <c r="I587" s="591">
        <v>421333.77</v>
      </c>
      <c r="J587" s="591"/>
      <c r="K587" s="591">
        <v>0</v>
      </c>
      <c r="L587" s="600"/>
      <c r="M587" s="600">
        <v>2122937220.2300048</v>
      </c>
      <c r="N587" s="600"/>
      <c r="P587" s="600"/>
    </row>
    <row r="588" spans="1:16" ht="17.399999999999999" x14ac:dyDescent="0.3">
      <c r="A588" s="379"/>
      <c r="B588" s="600"/>
      <c r="C588" s="383" t="s">
        <v>2981</v>
      </c>
      <c r="D588" s="600"/>
      <c r="E588" s="600">
        <v>2122760560.9399974</v>
      </c>
      <c r="F588" s="600"/>
      <c r="G588" s="591">
        <v>3174197.4699999997</v>
      </c>
      <c r="H588" s="600"/>
      <c r="I588" s="591">
        <v>1240270.7200000002</v>
      </c>
      <c r="J588" s="591"/>
      <c r="K588" s="591">
        <v>3186263.41</v>
      </c>
      <c r="L588" s="600"/>
      <c r="M588" s="600">
        <v>2130361292.5399976</v>
      </c>
      <c r="N588" s="600"/>
      <c r="P588" s="600"/>
    </row>
    <row r="589" spans="1:16" ht="17.399999999999999" x14ac:dyDescent="0.3">
      <c r="A589" s="379"/>
      <c r="B589" s="600"/>
      <c r="C589" s="383" t="s">
        <v>2982</v>
      </c>
      <c r="D589" s="600"/>
      <c r="E589" s="600">
        <v>2741761300.9999952</v>
      </c>
      <c r="F589" s="600"/>
      <c r="G589" s="591">
        <v>2879320.24</v>
      </c>
      <c r="H589" s="600"/>
      <c r="I589" s="591">
        <v>2616572.0100000002</v>
      </c>
      <c r="J589" s="591"/>
      <c r="K589" s="591">
        <v>3122168.18</v>
      </c>
      <c r="L589" s="600"/>
      <c r="M589" s="600">
        <v>2750379361.4299951</v>
      </c>
      <c r="N589" s="600"/>
      <c r="P589" s="600"/>
    </row>
    <row r="590" spans="1:16" ht="17.399999999999999" x14ac:dyDescent="0.3">
      <c r="A590" s="379"/>
      <c r="B590" s="600"/>
      <c r="C590" s="383" t="s">
        <v>2983</v>
      </c>
      <c r="D590" s="600"/>
      <c r="E590" s="600">
        <v>2101841756.4099987</v>
      </c>
      <c r="F590" s="600"/>
      <c r="G590" s="591">
        <v>7063645.9500000002</v>
      </c>
      <c r="H590" s="600"/>
      <c r="I590" s="591">
        <v>1052243.95</v>
      </c>
      <c r="J590" s="591"/>
      <c r="K590" s="591">
        <v>2127020.52</v>
      </c>
      <c r="L590" s="600"/>
      <c r="M590" s="600">
        <v>2112084666.8299987</v>
      </c>
      <c r="N590" s="600"/>
      <c r="P590" s="600"/>
    </row>
    <row r="591" spans="1:16" ht="17.399999999999999" x14ac:dyDescent="0.3">
      <c r="A591" s="379"/>
      <c r="B591" s="600"/>
      <c r="C591" s="383" t="s">
        <v>2984</v>
      </c>
      <c r="D591" s="600"/>
      <c r="E591" s="600">
        <v>1344588691.1999998</v>
      </c>
      <c r="F591" s="600"/>
      <c r="G591" s="591">
        <v>1060091.83</v>
      </c>
      <c r="H591" s="600"/>
      <c r="I591" s="591">
        <v>0</v>
      </c>
      <c r="J591" s="591"/>
      <c r="K591" s="591">
        <v>0</v>
      </c>
      <c r="L591" s="600"/>
      <c r="M591" s="600">
        <v>1345648783.0299997</v>
      </c>
      <c r="N591" s="600"/>
      <c r="P591" s="600"/>
    </row>
    <row r="592" spans="1:16" ht="17.399999999999999" x14ac:dyDescent="0.3">
      <c r="A592" s="379"/>
      <c r="B592" s="600"/>
      <c r="C592" s="383" t="s">
        <v>2985</v>
      </c>
      <c r="D592" s="600"/>
      <c r="E592" s="600">
        <v>601373853.48999953</v>
      </c>
      <c r="F592" s="600"/>
      <c r="G592" s="591">
        <v>0</v>
      </c>
      <c r="H592" s="600"/>
      <c r="I592" s="591">
        <v>0</v>
      </c>
      <c r="J592" s="591"/>
      <c r="K592" s="591">
        <v>0</v>
      </c>
      <c r="L592" s="600"/>
      <c r="M592" s="600">
        <v>601373853.48999953</v>
      </c>
      <c r="N592" s="600"/>
      <c r="P592" s="600"/>
    </row>
    <row r="593" spans="1:16" ht="17.399999999999999" x14ac:dyDescent="0.3">
      <c r="A593" s="379"/>
      <c r="B593" s="600"/>
      <c r="C593" s="383" t="s">
        <v>2986</v>
      </c>
      <c r="D593" s="600"/>
      <c r="E593" s="600">
        <v>58652185.250000007</v>
      </c>
      <c r="F593" s="600"/>
      <c r="G593" s="591">
        <v>0</v>
      </c>
      <c r="H593" s="600"/>
      <c r="I593" s="591">
        <v>0</v>
      </c>
      <c r="J593" s="591"/>
      <c r="K593" s="591">
        <v>0</v>
      </c>
      <c r="L593" s="600"/>
      <c r="M593" s="600">
        <v>58652185.250000007</v>
      </c>
      <c r="N593" s="600"/>
      <c r="P593" s="600"/>
    </row>
    <row r="594" spans="1:16" ht="17.399999999999999" x14ac:dyDescent="0.3">
      <c r="A594" s="379"/>
      <c r="B594" s="600"/>
      <c r="C594" s="383" t="s">
        <v>2932</v>
      </c>
      <c r="D594" s="600"/>
      <c r="E594" s="600">
        <v>0</v>
      </c>
      <c r="F594" s="600"/>
      <c r="G594" s="591">
        <v>0</v>
      </c>
      <c r="H594" s="600"/>
      <c r="I594" s="591">
        <v>0</v>
      </c>
      <c r="J594" s="591"/>
      <c r="K594" s="591">
        <v>0</v>
      </c>
      <c r="L594" s="600"/>
      <c r="M594" s="600">
        <v>0</v>
      </c>
      <c r="N594" s="600"/>
      <c r="P594" s="600"/>
    </row>
    <row r="595" spans="1:16" ht="18" thickBot="1" x14ac:dyDescent="0.35">
      <c r="A595" s="379"/>
      <c r="B595" s="498"/>
      <c r="C595" s="383"/>
      <c r="D595" s="498"/>
      <c r="E595" s="569">
        <v>19537571484.399979</v>
      </c>
      <c r="F595" s="498"/>
      <c r="G595" s="569">
        <v>33237100.329999998</v>
      </c>
      <c r="H595" s="498"/>
      <c r="I595" s="569">
        <v>9120613.2999999989</v>
      </c>
      <c r="J595" s="498"/>
      <c r="K595" s="569">
        <v>14727749.890000001</v>
      </c>
      <c r="L595" s="498"/>
      <c r="M595" s="569">
        <v>19594656947.919979</v>
      </c>
      <c r="N595" s="498"/>
      <c r="P595" s="498"/>
    </row>
    <row r="596" spans="1:16" ht="18" thickTop="1" x14ac:dyDescent="0.3">
      <c r="A596" s="379"/>
      <c r="B596" s="420"/>
      <c r="C596" s="406"/>
      <c r="D596" s="420"/>
      <c r="E596" s="420"/>
      <c r="F596" s="420"/>
      <c r="G596" s="406"/>
      <c r="H596" s="406"/>
      <c r="I596" s="420"/>
      <c r="J596" s="420"/>
      <c r="K596" s="420"/>
      <c r="L596" s="420"/>
      <c r="M596" s="379"/>
      <c r="N596" s="420"/>
      <c r="P596" s="420"/>
    </row>
    <row r="597" spans="1:16" ht="17.399999999999999" x14ac:dyDescent="0.3">
      <c r="A597" s="379"/>
      <c r="B597" s="406"/>
      <c r="C597" s="406"/>
      <c r="D597" s="406"/>
      <c r="E597" s="729" t="s">
        <v>2865</v>
      </c>
      <c r="F597" s="729"/>
      <c r="G597" s="729"/>
      <c r="H597" s="729"/>
      <c r="I597" s="729"/>
      <c r="J597" s="729"/>
      <c r="K597" s="729"/>
      <c r="L597" s="729"/>
      <c r="M597" s="729"/>
      <c r="N597" s="447"/>
      <c r="P597" s="354"/>
    </row>
    <row r="598" spans="1:16" ht="17.399999999999999" x14ac:dyDescent="0.3">
      <c r="A598" s="595"/>
      <c r="B598" s="596"/>
      <c r="C598" s="503"/>
      <c r="D598" s="596"/>
      <c r="E598" s="503" t="s">
        <v>2969</v>
      </c>
      <c r="F598" s="596"/>
      <c r="G598" s="503"/>
      <c r="H598" s="596"/>
      <c r="I598" s="503"/>
      <c r="J598" s="596"/>
      <c r="K598" s="503"/>
      <c r="L598" s="596"/>
      <c r="M598" s="503"/>
      <c r="N598" s="596"/>
      <c r="P598" s="596"/>
    </row>
    <row r="599" spans="1:16" ht="17.399999999999999" x14ac:dyDescent="0.3">
      <c r="A599" s="595"/>
      <c r="B599" s="596"/>
      <c r="C599" s="503"/>
      <c r="D599" s="596"/>
      <c r="E599" s="503" t="s">
        <v>2970</v>
      </c>
      <c r="F599" s="596"/>
      <c r="G599" s="503" t="s">
        <v>2971</v>
      </c>
      <c r="H599" s="596"/>
      <c r="I599" s="503" t="s">
        <v>2972</v>
      </c>
      <c r="J599" s="596"/>
      <c r="K599" s="503" t="s">
        <v>2973</v>
      </c>
      <c r="L599" s="596"/>
      <c r="M599" s="503"/>
      <c r="N599" s="596"/>
      <c r="P599" s="596"/>
    </row>
    <row r="600" spans="1:16" ht="17.399999999999999" x14ac:dyDescent="0.3">
      <c r="A600" s="435" t="s">
        <v>2873</v>
      </c>
      <c r="B600" s="596"/>
      <c r="C600" s="563" t="s">
        <v>2918</v>
      </c>
      <c r="D600" s="596"/>
      <c r="E600" s="563" t="s">
        <v>2974</v>
      </c>
      <c r="F600" s="596"/>
      <c r="G600" s="563" t="s">
        <v>2974</v>
      </c>
      <c r="H600" s="596"/>
      <c r="I600" s="563" t="s">
        <v>2974</v>
      </c>
      <c r="J600" s="596"/>
      <c r="K600" s="563" t="s">
        <v>2974</v>
      </c>
      <c r="L600" s="596"/>
      <c r="M600" s="563" t="s">
        <v>146</v>
      </c>
      <c r="N600" s="596"/>
      <c r="P600" s="596"/>
    </row>
    <row r="601" spans="1:16" ht="17.399999999999999" x14ac:dyDescent="0.3">
      <c r="A601" s="379" t="s">
        <v>2882</v>
      </c>
      <c r="B601" s="600"/>
      <c r="C601" s="383" t="s">
        <v>2919</v>
      </c>
      <c r="D601" s="600"/>
      <c r="E601" s="600">
        <v>3044445.5599999996</v>
      </c>
      <c r="F601" s="600"/>
      <c r="G601" s="591">
        <v>0</v>
      </c>
      <c r="H601" s="600"/>
      <c r="I601" s="591">
        <v>0</v>
      </c>
      <c r="J601" s="591"/>
      <c r="K601" s="591">
        <v>0</v>
      </c>
      <c r="L601" s="600"/>
      <c r="M601" s="600">
        <v>3044445.5599999996</v>
      </c>
      <c r="N601" s="600"/>
      <c r="P601" s="600"/>
    </row>
    <row r="602" spans="1:16" ht="17.399999999999999" x14ac:dyDescent="0.3">
      <c r="A602" s="379"/>
      <c r="B602" s="600"/>
      <c r="C602" s="383" t="s">
        <v>2975</v>
      </c>
      <c r="D602" s="600"/>
      <c r="E602" s="600">
        <v>2662903.1199999996</v>
      </c>
      <c r="F602" s="600"/>
      <c r="G602" s="591">
        <v>0</v>
      </c>
      <c r="H602" s="600"/>
      <c r="I602" s="591">
        <v>0</v>
      </c>
      <c r="J602" s="591"/>
      <c r="K602" s="591">
        <v>0</v>
      </c>
      <c r="L602" s="600"/>
      <c r="M602" s="600">
        <v>2662903.1199999996</v>
      </c>
      <c r="N602" s="600"/>
      <c r="P602" s="600"/>
    </row>
    <row r="603" spans="1:16" ht="17.399999999999999" x14ac:dyDescent="0.3">
      <c r="A603" s="379"/>
      <c r="B603" s="600"/>
      <c r="C603" s="383" t="s">
        <v>2976</v>
      </c>
      <c r="D603" s="600"/>
      <c r="E603" s="600">
        <v>5681418.1899999985</v>
      </c>
      <c r="F603" s="600"/>
      <c r="G603" s="591">
        <v>0</v>
      </c>
      <c r="H603" s="600"/>
      <c r="I603" s="591">
        <v>0</v>
      </c>
      <c r="J603" s="591"/>
      <c r="K603" s="591">
        <v>0</v>
      </c>
      <c r="L603" s="600"/>
      <c r="M603" s="600">
        <v>5681418.1899999985</v>
      </c>
      <c r="N603" s="600"/>
      <c r="P603" s="600"/>
    </row>
    <row r="604" spans="1:16" ht="17.399999999999999" x14ac:dyDescent="0.3">
      <c r="A604" s="379"/>
      <c r="B604" s="600"/>
      <c r="C604" s="383" t="s">
        <v>2977</v>
      </c>
      <c r="D604" s="600"/>
      <c r="E604" s="600">
        <v>7095397.0700000022</v>
      </c>
      <c r="F604" s="600"/>
      <c r="G604" s="591">
        <v>0</v>
      </c>
      <c r="H604" s="600"/>
      <c r="I604" s="591">
        <v>0</v>
      </c>
      <c r="J604" s="591"/>
      <c r="K604" s="591">
        <v>0</v>
      </c>
      <c r="L604" s="600"/>
      <c r="M604" s="600">
        <v>7095397.0700000022</v>
      </c>
      <c r="N604" s="600"/>
      <c r="P604" s="600"/>
    </row>
    <row r="605" spans="1:16" ht="17.399999999999999" x14ac:dyDescent="0.3">
      <c r="A605" s="379"/>
      <c r="B605" s="600"/>
      <c r="C605" s="383" t="s">
        <v>2978</v>
      </c>
      <c r="D605" s="600"/>
      <c r="E605" s="600">
        <v>4777185.87</v>
      </c>
      <c r="F605" s="600"/>
      <c r="G605" s="591">
        <v>0</v>
      </c>
      <c r="H605" s="600"/>
      <c r="I605" s="591">
        <v>0</v>
      </c>
      <c r="J605" s="591"/>
      <c r="K605" s="591">
        <v>0</v>
      </c>
      <c r="L605" s="600"/>
      <c r="M605" s="600">
        <v>4777185.87</v>
      </c>
      <c r="N605" s="600"/>
      <c r="P605" s="600"/>
    </row>
    <row r="606" spans="1:16" ht="17.399999999999999" x14ac:dyDescent="0.3">
      <c r="A606" s="379"/>
      <c r="B606" s="600"/>
      <c r="C606" s="383" t="s">
        <v>2979</v>
      </c>
      <c r="D606" s="600"/>
      <c r="E606" s="600">
        <v>5756622.7999999989</v>
      </c>
      <c r="F606" s="600"/>
      <c r="G606" s="591">
        <v>0</v>
      </c>
      <c r="H606" s="600"/>
      <c r="I606" s="591">
        <v>0</v>
      </c>
      <c r="J606" s="591"/>
      <c r="K606" s="591">
        <v>0</v>
      </c>
      <c r="L606" s="600"/>
      <c r="M606" s="600">
        <v>5756622.7999999989</v>
      </c>
      <c r="N606" s="600"/>
      <c r="P606" s="600"/>
    </row>
    <row r="607" spans="1:16" ht="17.399999999999999" x14ac:dyDescent="0.3">
      <c r="A607" s="379"/>
      <c r="B607" s="600"/>
      <c r="C607" s="383" t="s">
        <v>2980</v>
      </c>
      <c r="D607" s="600"/>
      <c r="E607" s="600">
        <v>10221299.42</v>
      </c>
      <c r="F607" s="600"/>
      <c r="G607" s="591">
        <v>0</v>
      </c>
      <c r="H607" s="600"/>
      <c r="I607" s="591">
        <v>0</v>
      </c>
      <c r="J607" s="591"/>
      <c r="K607" s="591">
        <v>0</v>
      </c>
      <c r="L607" s="600"/>
      <c r="M607" s="600">
        <v>10221299.42</v>
      </c>
      <c r="N607" s="600"/>
      <c r="P607" s="600"/>
    </row>
    <row r="608" spans="1:16" ht="17.399999999999999" x14ac:dyDescent="0.3">
      <c r="A608" s="379"/>
      <c r="B608" s="600"/>
      <c r="C608" s="383" t="s">
        <v>2981</v>
      </c>
      <c r="D608" s="600"/>
      <c r="E608" s="600">
        <v>10912511.489999998</v>
      </c>
      <c r="F608" s="600"/>
      <c r="G608" s="591">
        <v>0</v>
      </c>
      <c r="H608" s="600"/>
      <c r="I608" s="591">
        <v>0</v>
      </c>
      <c r="J608" s="591"/>
      <c r="K608" s="591">
        <v>0</v>
      </c>
      <c r="L608" s="600"/>
      <c r="M608" s="600">
        <v>10912511.489999998</v>
      </c>
      <c r="N608" s="600"/>
      <c r="P608" s="600"/>
    </row>
    <row r="609" spans="1:16" ht="17.399999999999999" x14ac:dyDescent="0.3">
      <c r="A609" s="379"/>
      <c r="B609" s="600"/>
      <c r="C609" s="383" t="s">
        <v>2982</v>
      </c>
      <c r="D609" s="600"/>
      <c r="E609" s="600">
        <v>17782850.480000004</v>
      </c>
      <c r="F609" s="600"/>
      <c r="G609" s="591">
        <v>0</v>
      </c>
      <c r="H609" s="600"/>
      <c r="I609" s="591">
        <v>0</v>
      </c>
      <c r="J609" s="591"/>
      <c r="K609" s="591">
        <v>0</v>
      </c>
      <c r="L609" s="600"/>
      <c r="M609" s="600">
        <v>17782850.480000004</v>
      </c>
      <c r="N609" s="600"/>
      <c r="P609" s="600"/>
    </row>
    <row r="610" spans="1:16" ht="17.399999999999999" x14ac:dyDescent="0.3">
      <c r="A610" s="379"/>
      <c r="B610" s="600"/>
      <c r="C610" s="383" t="s">
        <v>2983</v>
      </c>
      <c r="D610" s="600"/>
      <c r="E610" s="600">
        <v>21696482.850000001</v>
      </c>
      <c r="F610" s="600"/>
      <c r="G610" s="591">
        <v>264079.88</v>
      </c>
      <c r="H610" s="600"/>
      <c r="I610" s="591">
        <v>0</v>
      </c>
      <c r="J610" s="591"/>
      <c r="K610" s="591">
        <v>0</v>
      </c>
      <c r="L610" s="600"/>
      <c r="M610" s="600">
        <v>21960562.73</v>
      </c>
      <c r="N610" s="600"/>
      <c r="P610" s="600"/>
    </row>
    <row r="611" spans="1:16" ht="17.399999999999999" x14ac:dyDescent="0.3">
      <c r="A611" s="379"/>
      <c r="B611" s="600"/>
      <c r="C611" s="383" t="s">
        <v>2984</v>
      </c>
      <c r="D611" s="600"/>
      <c r="E611" s="600">
        <v>11830431.389999999</v>
      </c>
      <c r="F611" s="600"/>
      <c r="G611" s="591">
        <v>0</v>
      </c>
      <c r="H611" s="600"/>
      <c r="I611" s="591">
        <v>0</v>
      </c>
      <c r="J611" s="591"/>
      <c r="K611" s="591">
        <v>0</v>
      </c>
      <c r="L611" s="600"/>
      <c r="M611" s="600">
        <v>11830431.389999999</v>
      </c>
      <c r="N611" s="600"/>
      <c r="P611" s="600"/>
    </row>
    <row r="612" spans="1:16" ht="17.399999999999999" x14ac:dyDescent="0.3">
      <c r="A612" s="379"/>
      <c r="B612" s="600"/>
      <c r="C612" s="383" t="s">
        <v>2985</v>
      </c>
      <c r="D612" s="600"/>
      <c r="E612" s="600">
        <v>2958257.4999999995</v>
      </c>
      <c r="F612" s="600"/>
      <c r="G612" s="591">
        <v>0</v>
      </c>
      <c r="H612" s="600"/>
      <c r="I612" s="591">
        <v>0</v>
      </c>
      <c r="J612" s="591"/>
      <c r="K612" s="591">
        <v>0</v>
      </c>
      <c r="L612" s="600"/>
      <c r="M612" s="600">
        <v>2958257.4999999995</v>
      </c>
      <c r="N612" s="600"/>
      <c r="P612" s="600"/>
    </row>
    <row r="613" spans="1:16" ht="17.399999999999999" x14ac:dyDescent="0.3">
      <c r="A613" s="379"/>
      <c r="B613" s="600"/>
      <c r="C613" s="383" t="s">
        <v>2986</v>
      </c>
      <c r="D613" s="600"/>
      <c r="E613" s="600">
        <v>0</v>
      </c>
      <c r="F613" s="600"/>
      <c r="G613" s="591">
        <v>0</v>
      </c>
      <c r="H613" s="600"/>
      <c r="I613" s="591">
        <v>0</v>
      </c>
      <c r="J613" s="591"/>
      <c r="K613" s="591">
        <v>0</v>
      </c>
      <c r="L613" s="600"/>
      <c r="M613" s="600">
        <v>0</v>
      </c>
      <c r="N613" s="600"/>
      <c r="P613" s="600"/>
    </row>
    <row r="614" spans="1:16" ht="17.399999999999999" x14ac:dyDescent="0.3">
      <c r="A614" s="379"/>
      <c r="B614" s="600"/>
      <c r="C614" s="383" t="s">
        <v>2932</v>
      </c>
      <c r="D614" s="600"/>
      <c r="E614" s="600">
        <v>0</v>
      </c>
      <c r="F614" s="600"/>
      <c r="G614" s="591">
        <v>0</v>
      </c>
      <c r="H614" s="600"/>
      <c r="I614" s="591">
        <v>0</v>
      </c>
      <c r="J614" s="591"/>
      <c r="K614" s="591">
        <v>0</v>
      </c>
      <c r="L614" s="600"/>
      <c r="M614" s="600">
        <v>0</v>
      </c>
      <c r="N614" s="600"/>
      <c r="P614" s="600"/>
    </row>
    <row r="615" spans="1:16" ht="18" thickBot="1" x14ac:dyDescent="0.35">
      <c r="A615" s="379"/>
      <c r="B615" s="498"/>
      <c r="C615" s="406"/>
      <c r="D615" s="498"/>
      <c r="E615" s="569">
        <v>104419805.73999999</v>
      </c>
      <c r="F615" s="498"/>
      <c r="G615" s="569">
        <v>264079.88</v>
      </c>
      <c r="H615" s="498"/>
      <c r="I615" s="569">
        <v>0</v>
      </c>
      <c r="J615" s="498"/>
      <c r="K615" s="569">
        <v>0</v>
      </c>
      <c r="L615" s="498"/>
      <c r="M615" s="569">
        <v>104683885.61999999</v>
      </c>
      <c r="N615" s="498"/>
      <c r="P615" s="498"/>
    </row>
    <row r="616" spans="1:16" ht="18" thickTop="1" x14ac:dyDescent="0.3">
      <c r="A616" s="379"/>
      <c r="B616" s="420"/>
      <c r="C616" s="406"/>
      <c r="D616" s="420"/>
      <c r="E616" s="420"/>
      <c r="F616" s="420"/>
      <c r="G616" s="406"/>
      <c r="H616" s="406"/>
      <c r="I616" s="420"/>
      <c r="J616" s="420"/>
      <c r="K616" s="420"/>
      <c r="L616" s="420"/>
      <c r="M616" s="379"/>
      <c r="N616" s="420"/>
      <c r="P616" s="420"/>
    </row>
    <row r="617" spans="1:16" ht="17.399999999999999" x14ac:dyDescent="0.3">
      <c r="A617" s="379"/>
      <c r="B617" s="406"/>
      <c r="C617" s="406"/>
      <c r="D617" s="406"/>
      <c r="E617" s="729" t="s">
        <v>2865</v>
      </c>
      <c r="F617" s="729"/>
      <c r="G617" s="729"/>
      <c r="H617" s="729"/>
      <c r="I617" s="729"/>
      <c r="J617" s="729"/>
      <c r="K617" s="729"/>
      <c r="L617" s="729"/>
      <c r="M617" s="729"/>
      <c r="N617" s="447"/>
      <c r="P617" s="354"/>
    </row>
    <row r="618" spans="1:16" ht="17.399999999999999" x14ac:dyDescent="0.3">
      <c r="A618" s="595"/>
      <c r="B618" s="596"/>
      <c r="C618" s="503"/>
      <c r="D618" s="596"/>
      <c r="E618" s="503" t="s">
        <v>2969</v>
      </c>
      <c r="F618" s="596"/>
      <c r="G618" s="503"/>
      <c r="H618" s="596"/>
      <c r="I618" s="503"/>
      <c r="J618" s="596"/>
      <c r="K618" s="503"/>
      <c r="L618" s="596"/>
      <c r="M618" s="503"/>
      <c r="N618" s="596"/>
      <c r="P618" s="596"/>
    </row>
    <row r="619" spans="1:16" ht="17.399999999999999" x14ac:dyDescent="0.3">
      <c r="A619" s="595"/>
      <c r="B619" s="596"/>
      <c r="C619" s="503"/>
      <c r="D619" s="596"/>
      <c r="E619" s="503" t="s">
        <v>2970</v>
      </c>
      <c r="F619" s="596"/>
      <c r="G619" s="503" t="s">
        <v>2971</v>
      </c>
      <c r="H619" s="596"/>
      <c r="I619" s="503" t="s">
        <v>2972</v>
      </c>
      <c r="J619" s="596"/>
      <c r="K619" s="503" t="s">
        <v>2973</v>
      </c>
      <c r="L619" s="596"/>
      <c r="M619" s="503"/>
      <c r="N619" s="596"/>
      <c r="P619" s="596"/>
    </row>
    <row r="620" spans="1:16" ht="17.399999999999999" x14ac:dyDescent="0.3">
      <c r="A620" s="435" t="s">
        <v>2873</v>
      </c>
      <c r="B620" s="596"/>
      <c r="C620" s="563" t="s">
        <v>2918</v>
      </c>
      <c r="D620" s="596"/>
      <c r="E620" s="563" t="s">
        <v>2974</v>
      </c>
      <c r="F620" s="596"/>
      <c r="G620" s="563" t="s">
        <v>2974</v>
      </c>
      <c r="H620" s="596"/>
      <c r="I620" s="563" t="s">
        <v>2974</v>
      </c>
      <c r="J620" s="596"/>
      <c r="K620" s="563" t="s">
        <v>2974</v>
      </c>
      <c r="L620" s="596"/>
      <c r="M620" s="563" t="s">
        <v>146</v>
      </c>
      <c r="N620" s="596"/>
      <c r="P620" s="596"/>
    </row>
    <row r="621" spans="1:16" ht="17.399999999999999" x14ac:dyDescent="0.3">
      <c r="A621" s="379" t="s">
        <v>2883</v>
      </c>
      <c r="B621" s="600"/>
      <c r="C621" s="383" t="s">
        <v>2919</v>
      </c>
      <c r="D621" s="600"/>
      <c r="E621" s="600">
        <v>138038533.07000023</v>
      </c>
      <c r="F621" s="600"/>
      <c r="G621" s="591">
        <v>238004.07</v>
      </c>
      <c r="H621" s="600"/>
      <c r="I621" s="591">
        <v>32734.86</v>
      </c>
      <c r="J621" s="591"/>
      <c r="K621" s="591">
        <v>201049.55</v>
      </c>
      <c r="L621" s="600"/>
      <c r="M621" s="600">
        <v>138510321.55000025</v>
      </c>
      <c r="N621" s="600"/>
      <c r="P621" s="600"/>
    </row>
    <row r="622" spans="1:16" ht="17.399999999999999" x14ac:dyDescent="0.3">
      <c r="A622" s="379"/>
      <c r="B622" s="600"/>
      <c r="C622" s="383" t="s">
        <v>2975</v>
      </c>
      <c r="D622" s="600"/>
      <c r="E622" s="600">
        <v>100826105.41999979</v>
      </c>
      <c r="F622" s="600"/>
      <c r="G622" s="591">
        <v>58641.67</v>
      </c>
      <c r="H622" s="600"/>
      <c r="I622" s="591">
        <v>83593.23</v>
      </c>
      <c r="J622" s="591"/>
      <c r="K622" s="591">
        <v>28947.26</v>
      </c>
      <c r="L622" s="600"/>
      <c r="M622" s="600">
        <v>100997287.5799998</v>
      </c>
      <c r="N622" s="600"/>
      <c r="P622" s="600"/>
    </row>
    <row r="623" spans="1:16" ht="17.399999999999999" x14ac:dyDescent="0.3">
      <c r="A623" s="379"/>
      <c r="B623" s="600"/>
      <c r="C623" s="383" t="s">
        <v>2976</v>
      </c>
      <c r="D623" s="600"/>
      <c r="E623" s="600">
        <v>176423226.83000001</v>
      </c>
      <c r="F623" s="600"/>
      <c r="G623" s="591">
        <v>641873.35</v>
      </c>
      <c r="H623" s="600"/>
      <c r="I623" s="591">
        <v>0</v>
      </c>
      <c r="J623" s="591"/>
      <c r="K623" s="591">
        <v>77875.67</v>
      </c>
      <c r="L623" s="600"/>
      <c r="M623" s="600">
        <v>177142975.84999999</v>
      </c>
      <c r="N623" s="600"/>
      <c r="P623" s="600"/>
    </row>
    <row r="624" spans="1:16" ht="17.399999999999999" x14ac:dyDescent="0.3">
      <c r="A624" s="379"/>
      <c r="B624" s="600"/>
      <c r="C624" s="383" t="s">
        <v>2977</v>
      </c>
      <c r="D624" s="600"/>
      <c r="E624" s="600">
        <v>304934965.63999981</v>
      </c>
      <c r="F624" s="600"/>
      <c r="G624" s="591">
        <v>173935.52000000002</v>
      </c>
      <c r="H624" s="600"/>
      <c r="I624" s="591">
        <v>236869.56</v>
      </c>
      <c r="J624" s="591"/>
      <c r="K624" s="591">
        <v>316694.43</v>
      </c>
      <c r="L624" s="600"/>
      <c r="M624" s="600">
        <v>305662465.1499998</v>
      </c>
      <c r="N624" s="600"/>
      <c r="P624" s="600"/>
    </row>
    <row r="625" spans="1:16" ht="17.399999999999999" x14ac:dyDescent="0.3">
      <c r="A625" s="379"/>
      <c r="B625" s="600"/>
      <c r="C625" s="383" t="s">
        <v>2978</v>
      </c>
      <c r="D625" s="600"/>
      <c r="E625" s="600">
        <v>421747669.59000009</v>
      </c>
      <c r="F625" s="600"/>
      <c r="G625" s="591">
        <v>311241.2</v>
      </c>
      <c r="H625" s="600"/>
      <c r="I625" s="591">
        <v>826637.31</v>
      </c>
      <c r="J625" s="591"/>
      <c r="K625" s="591">
        <v>1759485.72</v>
      </c>
      <c r="L625" s="600"/>
      <c r="M625" s="600">
        <v>424645033.82000011</v>
      </c>
      <c r="N625" s="600"/>
      <c r="P625" s="600"/>
    </row>
    <row r="626" spans="1:16" ht="17.399999999999999" x14ac:dyDescent="0.3">
      <c r="A626" s="379"/>
      <c r="B626" s="600"/>
      <c r="C626" s="383" t="s">
        <v>2979</v>
      </c>
      <c r="D626" s="600"/>
      <c r="E626" s="600">
        <v>447129688.71000051</v>
      </c>
      <c r="F626" s="600"/>
      <c r="G626" s="591">
        <v>1220661.46</v>
      </c>
      <c r="H626" s="600"/>
      <c r="I626" s="591">
        <v>531568.68000000005</v>
      </c>
      <c r="J626" s="591"/>
      <c r="K626" s="591">
        <v>1758003.5700000003</v>
      </c>
      <c r="L626" s="600"/>
      <c r="M626" s="600">
        <v>450639922.42000049</v>
      </c>
      <c r="N626" s="600"/>
      <c r="P626" s="600"/>
    </row>
    <row r="627" spans="1:16" ht="17.399999999999999" x14ac:dyDescent="0.3">
      <c r="A627" s="379"/>
      <c r="B627" s="600"/>
      <c r="C627" s="383" t="s">
        <v>2980</v>
      </c>
      <c r="D627" s="600"/>
      <c r="E627" s="600">
        <v>515306811.89000034</v>
      </c>
      <c r="F627" s="600"/>
      <c r="G627" s="591">
        <v>1576025.18</v>
      </c>
      <c r="H627" s="600"/>
      <c r="I627" s="591">
        <v>552229.93999999994</v>
      </c>
      <c r="J627" s="591"/>
      <c r="K627" s="591">
        <v>100291.25</v>
      </c>
      <c r="L627" s="600"/>
      <c r="M627" s="600">
        <v>517535358.26000035</v>
      </c>
      <c r="N627" s="600"/>
      <c r="P627" s="600"/>
    </row>
    <row r="628" spans="1:16" ht="17.399999999999999" x14ac:dyDescent="0.3">
      <c r="A628" s="379"/>
      <c r="B628" s="600"/>
      <c r="C628" s="383" t="s">
        <v>2981</v>
      </c>
      <c r="D628" s="600"/>
      <c r="E628" s="600">
        <v>506495544.18000114</v>
      </c>
      <c r="F628" s="600"/>
      <c r="G628" s="591">
        <v>874072.22</v>
      </c>
      <c r="H628" s="600"/>
      <c r="I628" s="591">
        <v>630735.93999999994</v>
      </c>
      <c r="J628" s="591"/>
      <c r="K628" s="591">
        <v>2159069.83</v>
      </c>
      <c r="L628" s="600"/>
      <c r="M628" s="600">
        <v>510159422.17000115</v>
      </c>
      <c r="N628" s="600"/>
      <c r="P628" s="600"/>
    </row>
    <row r="629" spans="1:16" ht="17.399999999999999" x14ac:dyDescent="0.3">
      <c r="A629" s="379"/>
      <c r="B629" s="600"/>
      <c r="C629" s="383" t="s">
        <v>2982</v>
      </c>
      <c r="D629" s="600"/>
      <c r="E629" s="600">
        <v>428493088.22000027</v>
      </c>
      <c r="F629" s="600"/>
      <c r="G629" s="591">
        <v>1700918.42</v>
      </c>
      <c r="H629" s="600"/>
      <c r="I629" s="591">
        <v>1462014.77</v>
      </c>
      <c r="J629" s="591"/>
      <c r="K629" s="591">
        <v>120234.62</v>
      </c>
      <c r="L629" s="600"/>
      <c r="M629" s="600">
        <v>431776256.03000027</v>
      </c>
      <c r="N629" s="600"/>
      <c r="P629" s="600"/>
    </row>
    <row r="630" spans="1:16" ht="17.399999999999999" x14ac:dyDescent="0.3">
      <c r="A630" s="379"/>
      <c r="B630" s="600"/>
      <c r="C630" s="383" t="s">
        <v>2983</v>
      </c>
      <c r="D630" s="600"/>
      <c r="E630" s="600">
        <v>354259369.64000052</v>
      </c>
      <c r="F630" s="600"/>
      <c r="G630" s="591">
        <v>1149648.49</v>
      </c>
      <c r="H630" s="600"/>
      <c r="I630" s="591">
        <v>0</v>
      </c>
      <c r="J630" s="591"/>
      <c r="K630" s="591">
        <v>158850.07</v>
      </c>
      <c r="L630" s="600"/>
      <c r="M630" s="600">
        <v>355567868.20000052</v>
      </c>
      <c r="N630" s="600"/>
      <c r="P630" s="600"/>
    </row>
    <row r="631" spans="1:16" ht="17.399999999999999" x14ac:dyDescent="0.3">
      <c r="A631" s="379"/>
      <c r="B631" s="600"/>
      <c r="C631" s="383" t="s">
        <v>2984</v>
      </c>
      <c r="D631" s="600"/>
      <c r="E631" s="600">
        <v>154381854.74999997</v>
      </c>
      <c r="F631" s="600"/>
      <c r="G631" s="591">
        <v>527138.54999999993</v>
      </c>
      <c r="H631" s="600"/>
      <c r="I631" s="591">
        <v>0</v>
      </c>
      <c r="J631" s="591"/>
      <c r="K631" s="591">
        <v>0</v>
      </c>
      <c r="L631" s="600"/>
      <c r="M631" s="600">
        <v>154908993.29999998</v>
      </c>
      <c r="N631" s="600"/>
      <c r="P631" s="600"/>
    </row>
    <row r="632" spans="1:16" ht="17.399999999999999" x14ac:dyDescent="0.3">
      <c r="A632" s="379"/>
      <c r="B632" s="600"/>
      <c r="C632" s="383" t="s">
        <v>2985</v>
      </c>
      <c r="D632" s="600"/>
      <c r="E632" s="600">
        <v>40723777.269999988</v>
      </c>
      <c r="F632" s="600"/>
      <c r="G632" s="591">
        <v>0</v>
      </c>
      <c r="H632" s="600"/>
      <c r="I632" s="591">
        <v>0</v>
      </c>
      <c r="J632" s="591"/>
      <c r="K632" s="591">
        <v>0</v>
      </c>
      <c r="L632" s="600"/>
      <c r="M632" s="600">
        <v>40723777.269999988</v>
      </c>
      <c r="N632" s="600"/>
      <c r="P632" s="600"/>
    </row>
    <row r="633" spans="1:16" ht="17.399999999999999" x14ac:dyDescent="0.3">
      <c r="A633" s="379"/>
      <c r="B633" s="600"/>
      <c r="C633" s="383" t="s">
        <v>2986</v>
      </c>
      <c r="D633" s="600"/>
      <c r="E633" s="600">
        <v>0</v>
      </c>
      <c r="F633" s="600"/>
      <c r="G633" s="591">
        <v>0</v>
      </c>
      <c r="H633" s="600"/>
      <c r="I633" s="591">
        <v>0</v>
      </c>
      <c r="J633" s="591"/>
      <c r="K633" s="591">
        <v>0</v>
      </c>
      <c r="L633" s="600"/>
      <c r="M633" s="600">
        <v>0</v>
      </c>
      <c r="N633" s="600"/>
      <c r="P633" s="600"/>
    </row>
    <row r="634" spans="1:16" ht="17.399999999999999" x14ac:dyDescent="0.3">
      <c r="A634" s="379"/>
      <c r="B634" s="600"/>
      <c r="C634" s="383" t="s">
        <v>2932</v>
      </c>
      <c r="D634" s="600"/>
      <c r="E634" s="600">
        <v>0</v>
      </c>
      <c r="F634" s="600"/>
      <c r="G634" s="591">
        <v>0</v>
      </c>
      <c r="H634" s="600"/>
      <c r="I634" s="591">
        <v>0</v>
      </c>
      <c r="J634" s="591"/>
      <c r="K634" s="591">
        <v>0</v>
      </c>
      <c r="L634" s="600"/>
      <c r="M634" s="600">
        <v>0</v>
      </c>
      <c r="N634" s="600"/>
      <c r="P634" s="600"/>
    </row>
    <row r="635" spans="1:16" ht="18" thickBot="1" x14ac:dyDescent="0.35">
      <c r="A635" s="379"/>
      <c r="B635" s="498"/>
      <c r="C635" s="406"/>
      <c r="D635" s="498"/>
      <c r="E635" s="569">
        <v>3588760635.2100024</v>
      </c>
      <c r="F635" s="498"/>
      <c r="G635" s="569">
        <v>8472160.129999999</v>
      </c>
      <c r="H635" s="498"/>
      <c r="I635" s="569">
        <v>4356384.29</v>
      </c>
      <c r="J635" s="498"/>
      <c r="K635" s="569">
        <v>6680501.9700000007</v>
      </c>
      <c r="L635" s="498"/>
      <c r="M635" s="569">
        <v>3608269681.6000023</v>
      </c>
      <c r="N635" s="498"/>
      <c r="P635" s="498"/>
    </row>
    <row r="636" spans="1:16" ht="18" thickTop="1" x14ac:dyDescent="0.3">
      <c r="A636" s="379"/>
      <c r="B636" s="420"/>
      <c r="C636" s="406"/>
      <c r="D636" s="420"/>
      <c r="E636" s="420"/>
      <c r="F636" s="420"/>
      <c r="G636" s="406"/>
      <c r="H636" s="406"/>
      <c r="I636" s="420"/>
      <c r="J636" s="420"/>
      <c r="K636" s="420"/>
      <c r="L636" s="420"/>
      <c r="M636" s="379"/>
      <c r="N636" s="420"/>
      <c r="P636" s="420"/>
    </row>
    <row r="637" spans="1:16" ht="17.399999999999999" x14ac:dyDescent="0.3">
      <c r="A637" s="379"/>
      <c r="B637" s="406"/>
      <c r="C637" s="406"/>
      <c r="D637" s="406"/>
      <c r="E637" s="729" t="s">
        <v>2865</v>
      </c>
      <c r="F637" s="729"/>
      <c r="G637" s="729"/>
      <c r="H637" s="729"/>
      <c r="I637" s="729"/>
      <c r="J637" s="729"/>
      <c r="K637" s="729"/>
      <c r="L637" s="729"/>
      <c r="M637" s="729"/>
      <c r="N637" s="447"/>
      <c r="P637" s="354"/>
    </row>
    <row r="638" spans="1:16" ht="17.399999999999999" x14ac:dyDescent="0.3">
      <c r="A638" s="595"/>
      <c r="B638" s="596"/>
      <c r="C638" s="503"/>
      <c r="D638" s="596"/>
      <c r="E638" s="503" t="s">
        <v>2969</v>
      </c>
      <c r="F638" s="596"/>
      <c r="G638" s="503"/>
      <c r="H638" s="596"/>
      <c r="I638" s="503"/>
      <c r="J638" s="596"/>
      <c r="K638" s="503"/>
      <c r="L638" s="596"/>
      <c r="M638" s="503"/>
      <c r="N638" s="596"/>
      <c r="P638" s="596"/>
    </row>
    <row r="639" spans="1:16" ht="17.399999999999999" x14ac:dyDescent="0.3">
      <c r="A639" s="595"/>
      <c r="B639" s="596"/>
      <c r="C639" s="503"/>
      <c r="D639" s="596"/>
      <c r="E639" s="503" t="s">
        <v>2970</v>
      </c>
      <c r="F639" s="596"/>
      <c r="G639" s="503" t="s">
        <v>2971</v>
      </c>
      <c r="H639" s="596"/>
      <c r="I639" s="503" t="s">
        <v>2972</v>
      </c>
      <c r="J639" s="596"/>
      <c r="K639" s="503" t="s">
        <v>2973</v>
      </c>
      <c r="L639" s="596"/>
      <c r="M639" s="503"/>
      <c r="N639" s="596"/>
      <c r="P639" s="596"/>
    </row>
    <row r="640" spans="1:16" ht="17.399999999999999" x14ac:dyDescent="0.3">
      <c r="A640" s="435" t="s">
        <v>2873</v>
      </c>
      <c r="B640" s="596"/>
      <c r="C640" s="563" t="s">
        <v>2918</v>
      </c>
      <c r="D640" s="596"/>
      <c r="E640" s="563" t="s">
        <v>2974</v>
      </c>
      <c r="F640" s="596"/>
      <c r="G640" s="563" t="s">
        <v>2974</v>
      </c>
      <c r="H640" s="596"/>
      <c r="I640" s="563" t="s">
        <v>2974</v>
      </c>
      <c r="J640" s="596"/>
      <c r="K640" s="563" t="s">
        <v>2974</v>
      </c>
      <c r="L640" s="596"/>
      <c r="M640" s="563" t="s">
        <v>146</v>
      </c>
      <c r="N640" s="596"/>
      <c r="P640" s="596"/>
    </row>
    <row r="641" spans="1:16" ht="17.399999999999999" x14ac:dyDescent="0.3">
      <c r="A641" s="379" t="s">
        <v>2884</v>
      </c>
      <c r="B641" s="600"/>
      <c r="C641" s="383" t="s">
        <v>2919</v>
      </c>
      <c r="D641" s="600"/>
      <c r="E641" s="600">
        <v>20089081.110000007</v>
      </c>
      <c r="F641" s="600"/>
      <c r="G641" s="591">
        <v>0</v>
      </c>
      <c r="H641" s="600"/>
      <c r="I641" s="591">
        <v>0</v>
      </c>
      <c r="J641" s="591"/>
      <c r="K641" s="591">
        <v>0</v>
      </c>
      <c r="L641" s="600"/>
      <c r="M641" s="600">
        <v>20089081.110000007</v>
      </c>
      <c r="N641" s="600"/>
      <c r="P641" s="600"/>
    </row>
    <row r="642" spans="1:16" ht="17.399999999999999" x14ac:dyDescent="0.3">
      <c r="A642" s="379"/>
      <c r="B642" s="600"/>
      <c r="C642" s="383" t="s">
        <v>2975</v>
      </c>
      <c r="D642" s="600"/>
      <c r="E642" s="600">
        <v>14915910.750000006</v>
      </c>
      <c r="F642" s="600"/>
      <c r="G642" s="591">
        <v>0</v>
      </c>
      <c r="H642" s="600"/>
      <c r="I642" s="591">
        <v>0</v>
      </c>
      <c r="J642" s="591"/>
      <c r="K642" s="591">
        <v>0</v>
      </c>
      <c r="L642" s="600"/>
      <c r="M642" s="600">
        <v>14915910.750000006</v>
      </c>
      <c r="N642" s="600"/>
      <c r="P642" s="600"/>
    </row>
    <row r="643" spans="1:16" ht="17.399999999999999" x14ac:dyDescent="0.3">
      <c r="A643" s="379"/>
      <c r="B643" s="600"/>
      <c r="C643" s="383" t="s">
        <v>2976</v>
      </c>
      <c r="D643" s="600"/>
      <c r="E643" s="600">
        <v>27169046.689999994</v>
      </c>
      <c r="F643" s="600"/>
      <c r="G643" s="591">
        <v>0</v>
      </c>
      <c r="H643" s="600"/>
      <c r="I643" s="591">
        <v>0</v>
      </c>
      <c r="J643" s="591"/>
      <c r="K643" s="591">
        <v>0</v>
      </c>
      <c r="L643" s="600"/>
      <c r="M643" s="600">
        <v>27169046.689999994</v>
      </c>
      <c r="N643" s="600"/>
      <c r="P643" s="600"/>
    </row>
    <row r="644" spans="1:16" ht="17.399999999999999" x14ac:dyDescent="0.3">
      <c r="A644" s="379"/>
      <c r="B644" s="600"/>
      <c r="C644" s="383" t="s">
        <v>2977</v>
      </c>
      <c r="D644" s="600"/>
      <c r="E644" s="600">
        <v>52251840.749999978</v>
      </c>
      <c r="F644" s="600"/>
      <c r="G644" s="591">
        <v>0</v>
      </c>
      <c r="H644" s="600"/>
      <c r="I644" s="591">
        <v>0</v>
      </c>
      <c r="J644" s="591"/>
      <c r="K644" s="591">
        <v>217485.82</v>
      </c>
      <c r="L644" s="600"/>
      <c r="M644" s="600">
        <v>52469326.569999978</v>
      </c>
      <c r="N644" s="600"/>
      <c r="P644" s="600"/>
    </row>
    <row r="645" spans="1:16" ht="17.399999999999999" x14ac:dyDescent="0.3">
      <c r="A645" s="379"/>
      <c r="B645" s="600"/>
      <c r="C645" s="383" t="s">
        <v>2978</v>
      </c>
      <c r="D645" s="600"/>
      <c r="E645" s="600">
        <v>45068810.160000011</v>
      </c>
      <c r="F645" s="600"/>
      <c r="G645" s="591">
        <v>0</v>
      </c>
      <c r="H645" s="600"/>
      <c r="I645" s="591">
        <v>0</v>
      </c>
      <c r="J645" s="591"/>
      <c r="K645" s="591">
        <v>197260.63</v>
      </c>
      <c r="L645" s="600"/>
      <c r="M645" s="600">
        <v>45266070.790000014</v>
      </c>
      <c r="N645" s="600"/>
      <c r="P645" s="600"/>
    </row>
    <row r="646" spans="1:16" ht="17.399999999999999" x14ac:dyDescent="0.3">
      <c r="A646" s="379"/>
      <c r="B646" s="600"/>
      <c r="C646" s="383" t="s">
        <v>2979</v>
      </c>
      <c r="D646" s="600"/>
      <c r="E646" s="600">
        <v>38641771.730000004</v>
      </c>
      <c r="F646" s="600"/>
      <c r="G646" s="591">
        <v>0</v>
      </c>
      <c r="H646" s="600"/>
      <c r="I646" s="591">
        <v>0</v>
      </c>
      <c r="J646" s="591"/>
      <c r="K646" s="591">
        <v>125094.42</v>
      </c>
      <c r="L646" s="600"/>
      <c r="M646" s="600">
        <v>38766866.150000006</v>
      </c>
      <c r="N646" s="600"/>
      <c r="P646" s="600"/>
    </row>
    <row r="647" spans="1:16" ht="17.399999999999999" x14ac:dyDescent="0.3">
      <c r="A647" s="379"/>
      <c r="B647" s="600"/>
      <c r="C647" s="383" t="s">
        <v>2980</v>
      </c>
      <c r="D647" s="600"/>
      <c r="E647" s="600">
        <v>43961388.63000001</v>
      </c>
      <c r="F647" s="600"/>
      <c r="G647" s="591">
        <v>0</v>
      </c>
      <c r="H647" s="600"/>
      <c r="I647" s="591">
        <v>0</v>
      </c>
      <c r="J647" s="591"/>
      <c r="K647" s="591">
        <v>154522.41</v>
      </c>
      <c r="L647" s="600"/>
      <c r="M647" s="600">
        <v>44115911.040000007</v>
      </c>
      <c r="N647" s="600"/>
      <c r="P647" s="600"/>
    </row>
    <row r="648" spans="1:16" ht="17.399999999999999" x14ac:dyDescent="0.3">
      <c r="A648" s="379"/>
      <c r="B648" s="600"/>
      <c r="C648" s="383" t="s">
        <v>2981</v>
      </c>
      <c r="D648" s="600"/>
      <c r="E648" s="600">
        <v>41367867.279999994</v>
      </c>
      <c r="F648" s="600"/>
      <c r="G648" s="591">
        <v>0</v>
      </c>
      <c r="H648" s="600"/>
      <c r="I648" s="591">
        <v>0</v>
      </c>
      <c r="J648" s="591"/>
      <c r="K648" s="591">
        <v>185444.96</v>
      </c>
      <c r="L648" s="602"/>
      <c r="M648" s="602">
        <v>41553312.239999995</v>
      </c>
      <c r="N648" s="600"/>
      <c r="P648" s="600"/>
    </row>
    <row r="649" spans="1:16" ht="17.399999999999999" x14ac:dyDescent="0.3">
      <c r="A649" s="379"/>
      <c r="B649" s="600"/>
      <c r="C649" s="383" t="s">
        <v>2982</v>
      </c>
      <c r="D649" s="600"/>
      <c r="E649" s="600">
        <v>59600788.400000013</v>
      </c>
      <c r="F649" s="600"/>
      <c r="G649" s="591">
        <v>0</v>
      </c>
      <c r="H649" s="600"/>
      <c r="I649" s="591">
        <v>0</v>
      </c>
      <c r="J649" s="591"/>
      <c r="K649" s="591">
        <v>0</v>
      </c>
      <c r="L649" s="600"/>
      <c r="M649" s="600">
        <v>59600788.400000013</v>
      </c>
      <c r="N649" s="600"/>
      <c r="P649" s="600"/>
    </row>
    <row r="650" spans="1:16" ht="17.399999999999999" x14ac:dyDescent="0.3">
      <c r="A650" s="379"/>
      <c r="B650" s="600"/>
      <c r="C650" s="383" t="s">
        <v>2983</v>
      </c>
      <c r="D650" s="600"/>
      <c r="E650" s="600">
        <v>45745118.190000027</v>
      </c>
      <c r="F650" s="600"/>
      <c r="G650" s="591">
        <v>0</v>
      </c>
      <c r="H650" s="600"/>
      <c r="I650" s="591">
        <v>0</v>
      </c>
      <c r="J650" s="591"/>
      <c r="K650" s="591">
        <v>0</v>
      </c>
      <c r="L650" s="600"/>
      <c r="M650" s="600">
        <v>45745118.190000027</v>
      </c>
      <c r="N650" s="600"/>
      <c r="P650" s="600"/>
    </row>
    <row r="651" spans="1:16" ht="17.399999999999999" x14ac:dyDescent="0.3">
      <c r="A651" s="379"/>
      <c r="B651" s="600"/>
      <c r="C651" s="383" t="s">
        <v>2984</v>
      </c>
      <c r="D651" s="600"/>
      <c r="E651" s="600">
        <v>23537342.109999996</v>
      </c>
      <c r="F651" s="600"/>
      <c r="G651" s="591">
        <v>0</v>
      </c>
      <c r="H651" s="600"/>
      <c r="I651" s="591">
        <v>0</v>
      </c>
      <c r="J651" s="591"/>
      <c r="K651" s="591">
        <v>279776.58999999997</v>
      </c>
      <c r="L651" s="600"/>
      <c r="M651" s="600">
        <v>23817118.699999996</v>
      </c>
      <c r="N651" s="600"/>
      <c r="P651" s="600"/>
    </row>
    <row r="652" spans="1:16" ht="17.399999999999999" x14ac:dyDescent="0.3">
      <c r="A652" s="379"/>
      <c r="B652" s="600"/>
      <c r="C652" s="383" t="s">
        <v>2985</v>
      </c>
      <c r="D652" s="600"/>
      <c r="E652" s="600">
        <v>10291463.719999999</v>
      </c>
      <c r="F652" s="600"/>
      <c r="G652" s="591">
        <v>0</v>
      </c>
      <c r="H652" s="600"/>
      <c r="I652" s="591">
        <v>0</v>
      </c>
      <c r="J652" s="591"/>
      <c r="K652" s="591">
        <v>0</v>
      </c>
      <c r="L652" s="600"/>
      <c r="M652" s="600">
        <v>10291463.719999999</v>
      </c>
      <c r="N652" s="600"/>
      <c r="P652" s="600"/>
    </row>
    <row r="653" spans="1:16" ht="17.399999999999999" x14ac:dyDescent="0.3">
      <c r="A653" s="379"/>
      <c r="B653" s="600"/>
      <c r="C653" s="383" t="s">
        <v>2986</v>
      </c>
      <c r="D653" s="600"/>
      <c r="E653" s="600">
        <v>351794.06000000006</v>
      </c>
      <c r="F653" s="600"/>
      <c r="G653" s="591">
        <v>0</v>
      </c>
      <c r="H653" s="600"/>
      <c r="I653" s="591">
        <v>0</v>
      </c>
      <c r="J653" s="591"/>
      <c r="K653" s="591">
        <v>0</v>
      </c>
      <c r="L653" s="600"/>
      <c r="M653" s="600">
        <v>351794.06000000006</v>
      </c>
      <c r="N653" s="600"/>
      <c r="P653" s="600"/>
    </row>
    <row r="654" spans="1:16" ht="17.399999999999999" x14ac:dyDescent="0.3">
      <c r="A654" s="379"/>
      <c r="B654" s="600"/>
      <c r="C654" s="383" t="s">
        <v>2932</v>
      </c>
      <c r="D654" s="600"/>
      <c r="E654" s="600">
        <v>0</v>
      </c>
      <c r="F654" s="600"/>
      <c r="G654" s="591">
        <v>0</v>
      </c>
      <c r="H654" s="600"/>
      <c r="I654" s="591">
        <v>0</v>
      </c>
      <c r="J654" s="591"/>
      <c r="K654" s="591">
        <v>0</v>
      </c>
      <c r="L654" s="600"/>
      <c r="M654" s="600">
        <v>0</v>
      </c>
      <c r="N654" s="600"/>
      <c r="P654" s="600"/>
    </row>
    <row r="655" spans="1:16" ht="18" thickBot="1" x14ac:dyDescent="0.35">
      <c r="A655" s="379"/>
      <c r="B655" s="498"/>
      <c r="C655" s="406"/>
      <c r="D655" s="498"/>
      <c r="E655" s="569">
        <v>422992223.5800001</v>
      </c>
      <c r="F655" s="498"/>
      <c r="G655" s="569">
        <v>0</v>
      </c>
      <c r="H655" s="498"/>
      <c r="I655" s="569">
        <v>0</v>
      </c>
      <c r="J655" s="498"/>
      <c r="K655" s="569">
        <v>1159584.83</v>
      </c>
      <c r="L655" s="498"/>
      <c r="M655" s="569">
        <v>424151808.41000009</v>
      </c>
      <c r="N655" s="498"/>
      <c r="P655" s="498"/>
    </row>
    <row r="656" spans="1:16" ht="18" thickTop="1" x14ac:dyDescent="0.3">
      <c r="A656" s="379"/>
      <c r="B656" s="420"/>
      <c r="C656" s="406"/>
      <c r="D656" s="420"/>
      <c r="E656" s="420"/>
      <c r="F656" s="420"/>
      <c r="G656" s="406"/>
      <c r="H656" s="406"/>
      <c r="I656" s="420"/>
      <c r="J656" s="420"/>
      <c r="K656" s="420"/>
      <c r="L656" s="420"/>
      <c r="M656" s="379"/>
      <c r="N656" s="420"/>
      <c r="P656" s="420"/>
    </row>
    <row r="657" spans="1:16" ht="17.399999999999999" x14ac:dyDescent="0.3">
      <c r="A657" s="448"/>
      <c r="B657" s="451"/>
      <c r="C657" s="451"/>
      <c r="D657" s="451"/>
      <c r="E657" s="731" t="s">
        <v>2865</v>
      </c>
      <c r="F657" s="731"/>
      <c r="G657" s="731"/>
      <c r="H657" s="731"/>
      <c r="I657" s="731"/>
      <c r="J657" s="731"/>
      <c r="K657" s="731"/>
      <c r="L657" s="731"/>
      <c r="M657" s="731"/>
      <c r="N657" s="447"/>
      <c r="P657" s="354"/>
    </row>
    <row r="658" spans="1:16" ht="17.399999999999999" x14ac:dyDescent="0.3">
      <c r="A658" s="595"/>
      <c r="B658" s="596"/>
      <c r="C658" s="603"/>
      <c r="D658" s="596"/>
      <c r="E658" s="603" t="s">
        <v>2969</v>
      </c>
      <c r="F658" s="596"/>
      <c r="G658" s="603"/>
      <c r="H658" s="596"/>
      <c r="I658" s="603"/>
      <c r="J658" s="596"/>
      <c r="K658" s="603"/>
      <c r="L658" s="596"/>
      <c r="M658" s="603"/>
      <c r="N658" s="596"/>
      <c r="P658" s="596"/>
    </row>
    <row r="659" spans="1:16" ht="17.399999999999999" x14ac:dyDescent="0.3">
      <c r="A659" s="595"/>
      <c r="B659" s="596"/>
      <c r="C659" s="603"/>
      <c r="D659" s="596"/>
      <c r="E659" s="603" t="s">
        <v>2970</v>
      </c>
      <c r="F659" s="596"/>
      <c r="G659" s="603" t="s">
        <v>2971</v>
      </c>
      <c r="H659" s="596"/>
      <c r="I659" s="603" t="s">
        <v>2972</v>
      </c>
      <c r="J659" s="596"/>
      <c r="K659" s="603" t="s">
        <v>2973</v>
      </c>
      <c r="L659" s="596"/>
      <c r="M659" s="603"/>
      <c r="N659" s="596"/>
      <c r="P659" s="596"/>
    </row>
    <row r="660" spans="1:16" ht="17.399999999999999" x14ac:dyDescent="0.3">
      <c r="A660" s="604" t="s">
        <v>2873</v>
      </c>
      <c r="B660" s="596"/>
      <c r="C660" s="563" t="s">
        <v>2918</v>
      </c>
      <c r="D660" s="596"/>
      <c r="E660" s="605" t="s">
        <v>2974</v>
      </c>
      <c r="F660" s="596"/>
      <c r="G660" s="605" t="s">
        <v>2974</v>
      </c>
      <c r="H660" s="596"/>
      <c r="I660" s="605" t="s">
        <v>2974</v>
      </c>
      <c r="J660" s="596"/>
      <c r="K660" s="605" t="s">
        <v>2974</v>
      </c>
      <c r="L660" s="596"/>
      <c r="M660" s="605" t="s">
        <v>146</v>
      </c>
      <c r="N660" s="596"/>
      <c r="P660" s="596"/>
    </row>
    <row r="661" spans="1:16" ht="17.399999999999999" x14ac:dyDescent="0.3">
      <c r="A661" s="448" t="s">
        <v>2885</v>
      </c>
      <c r="B661" s="606"/>
      <c r="C661" s="459" t="s">
        <v>2919</v>
      </c>
      <c r="D661" s="606"/>
      <c r="E661" s="600">
        <v>2424009.5899999994</v>
      </c>
      <c r="F661" s="600"/>
      <c r="G661" s="591">
        <v>0</v>
      </c>
      <c r="H661" s="600"/>
      <c r="I661" s="591">
        <v>0</v>
      </c>
      <c r="J661" s="591"/>
      <c r="K661" s="591">
        <v>0</v>
      </c>
      <c r="L661" s="606"/>
      <c r="M661" s="606">
        <v>2424009.5899999994</v>
      </c>
      <c r="N661" s="606"/>
      <c r="P661" s="606"/>
    </row>
    <row r="662" spans="1:16" ht="17.399999999999999" x14ac:dyDescent="0.3">
      <c r="A662" s="448"/>
      <c r="B662" s="606"/>
      <c r="C662" s="459" t="s">
        <v>2975</v>
      </c>
      <c r="D662" s="606"/>
      <c r="E662" s="600">
        <v>843454.25</v>
      </c>
      <c r="F662" s="600"/>
      <c r="G662" s="591">
        <v>0</v>
      </c>
      <c r="H662" s="600"/>
      <c r="I662" s="591">
        <v>0</v>
      </c>
      <c r="J662" s="591"/>
      <c r="K662" s="591">
        <v>107794.31</v>
      </c>
      <c r="L662" s="606"/>
      <c r="M662" s="606">
        <v>951248.56</v>
      </c>
      <c r="N662" s="606"/>
      <c r="P662" s="606"/>
    </row>
    <row r="663" spans="1:16" ht="17.399999999999999" x14ac:dyDescent="0.3">
      <c r="A663" s="448"/>
      <c r="B663" s="606"/>
      <c r="C663" s="459" t="s">
        <v>2976</v>
      </c>
      <c r="D663" s="606"/>
      <c r="E663" s="600">
        <v>2783798.89</v>
      </c>
      <c r="F663" s="600"/>
      <c r="G663" s="591">
        <v>0</v>
      </c>
      <c r="H663" s="600"/>
      <c r="I663" s="591">
        <v>0</v>
      </c>
      <c r="J663" s="591"/>
      <c r="K663" s="591">
        <v>0</v>
      </c>
      <c r="L663" s="606"/>
      <c r="M663" s="606">
        <v>2783798.89</v>
      </c>
      <c r="N663" s="606"/>
      <c r="P663" s="606"/>
    </row>
    <row r="664" spans="1:16" ht="17.399999999999999" x14ac:dyDescent="0.3">
      <c r="A664" s="448"/>
      <c r="B664" s="606"/>
      <c r="C664" s="459" t="s">
        <v>2977</v>
      </c>
      <c r="D664" s="606"/>
      <c r="E664" s="600">
        <v>2108908.65</v>
      </c>
      <c r="F664" s="600"/>
      <c r="G664" s="591">
        <v>0</v>
      </c>
      <c r="H664" s="600"/>
      <c r="I664" s="591">
        <v>0</v>
      </c>
      <c r="J664" s="591"/>
      <c r="K664" s="591">
        <v>0</v>
      </c>
      <c r="L664" s="606"/>
      <c r="M664" s="606">
        <v>2108908.65</v>
      </c>
      <c r="N664" s="606"/>
      <c r="P664" s="606"/>
    </row>
    <row r="665" spans="1:16" ht="17.399999999999999" x14ac:dyDescent="0.3">
      <c r="A665" s="448"/>
      <c r="B665" s="606"/>
      <c r="C665" s="459" t="s">
        <v>2978</v>
      </c>
      <c r="D665" s="606"/>
      <c r="E665" s="600">
        <v>2124407.1500000004</v>
      </c>
      <c r="F665" s="600"/>
      <c r="G665" s="591">
        <v>0</v>
      </c>
      <c r="H665" s="600"/>
      <c r="I665" s="591">
        <v>0</v>
      </c>
      <c r="J665" s="591"/>
      <c r="K665" s="591">
        <v>0</v>
      </c>
      <c r="L665" s="606"/>
      <c r="M665" s="606">
        <v>2124407.1500000004</v>
      </c>
      <c r="N665" s="606"/>
      <c r="P665" s="606"/>
    </row>
    <row r="666" spans="1:16" ht="17.399999999999999" customHeight="1" x14ac:dyDescent="0.3">
      <c r="A666" s="448"/>
      <c r="B666" s="606"/>
      <c r="C666" s="459" t="s">
        <v>2979</v>
      </c>
      <c r="D666" s="606"/>
      <c r="E666" s="600">
        <v>2755908.7699999996</v>
      </c>
      <c r="F666" s="600"/>
      <c r="G666" s="591">
        <v>0</v>
      </c>
      <c r="H666" s="600"/>
      <c r="I666" s="591">
        <v>0</v>
      </c>
      <c r="J666" s="591"/>
      <c r="K666" s="591">
        <v>0</v>
      </c>
      <c r="L666" s="606"/>
      <c r="M666" s="606">
        <v>2755908.7699999996</v>
      </c>
      <c r="N666" s="606"/>
      <c r="P666" s="606"/>
    </row>
    <row r="667" spans="1:16" ht="17.399999999999999" x14ac:dyDescent="0.3">
      <c r="A667" s="448"/>
      <c r="B667" s="606"/>
      <c r="C667" s="459" t="s">
        <v>2980</v>
      </c>
      <c r="D667" s="606"/>
      <c r="E667" s="600">
        <v>1148579.49</v>
      </c>
      <c r="F667" s="600"/>
      <c r="G667" s="591">
        <v>0</v>
      </c>
      <c r="H667" s="600"/>
      <c r="I667" s="591">
        <v>0</v>
      </c>
      <c r="J667" s="591"/>
      <c r="K667" s="591">
        <v>0</v>
      </c>
      <c r="L667" s="606"/>
      <c r="M667" s="606">
        <v>1148579.49</v>
      </c>
      <c r="N667" s="606"/>
      <c r="O667" s="609"/>
      <c r="P667" s="606"/>
    </row>
    <row r="668" spans="1:16" ht="18" customHeight="1" x14ac:dyDescent="0.3">
      <c r="A668" s="448"/>
      <c r="B668" s="606"/>
      <c r="C668" s="459" t="s">
        <v>2981</v>
      </c>
      <c r="D668" s="606"/>
      <c r="E668" s="600">
        <v>1743614.4000000001</v>
      </c>
      <c r="F668" s="600"/>
      <c r="G668" s="591">
        <v>0</v>
      </c>
      <c r="H668" s="600"/>
      <c r="I668" s="591">
        <v>0</v>
      </c>
      <c r="J668" s="591"/>
      <c r="K668" s="591">
        <v>0</v>
      </c>
      <c r="L668" s="606"/>
      <c r="M668" s="606">
        <v>1743614.4000000001</v>
      </c>
      <c r="N668" s="606"/>
      <c r="P668" s="606"/>
    </row>
    <row r="669" spans="1:16" ht="17.399999999999999" x14ac:dyDescent="0.3">
      <c r="A669" s="448"/>
      <c r="B669" s="606"/>
      <c r="C669" s="459" t="s">
        <v>2982</v>
      </c>
      <c r="D669" s="606"/>
      <c r="E669" s="600">
        <v>3698492.0300000003</v>
      </c>
      <c r="F669" s="600"/>
      <c r="G669" s="591">
        <v>0</v>
      </c>
      <c r="H669" s="600"/>
      <c r="I669" s="591">
        <v>0</v>
      </c>
      <c r="J669" s="591"/>
      <c r="K669" s="591">
        <v>0</v>
      </c>
      <c r="L669" s="606"/>
      <c r="M669" s="606">
        <v>3698492.0300000003</v>
      </c>
      <c r="N669" s="606"/>
      <c r="P669" s="606"/>
    </row>
    <row r="670" spans="1:16" ht="17.399999999999999" x14ac:dyDescent="0.3">
      <c r="A670" s="448"/>
      <c r="B670" s="606"/>
      <c r="C670" s="459" t="s">
        <v>2983</v>
      </c>
      <c r="D670" s="606"/>
      <c r="E670" s="600">
        <v>6985122.8400000008</v>
      </c>
      <c r="F670" s="600"/>
      <c r="G670" s="591">
        <v>0</v>
      </c>
      <c r="H670" s="600"/>
      <c r="I670" s="591">
        <v>0</v>
      </c>
      <c r="J670" s="591"/>
      <c r="K670" s="591">
        <v>0</v>
      </c>
      <c r="L670" s="606"/>
      <c r="M670" s="606">
        <v>6985122.8400000008</v>
      </c>
      <c r="N670" s="606"/>
      <c r="P670" s="606"/>
    </row>
    <row r="671" spans="1:16" ht="17.399999999999999" x14ac:dyDescent="0.3">
      <c r="A671" s="448"/>
      <c r="B671" s="606"/>
      <c r="C671" s="459" t="s">
        <v>2984</v>
      </c>
      <c r="D671" s="606"/>
      <c r="E671" s="600">
        <v>4237959.41</v>
      </c>
      <c r="F671" s="600"/>
      <c r="G671" s="591">
        <v>0</v>
      </c>
      <c r="H671" s="600"/>
      <c r="I671" s="591">
        <v>0</v>
      </c>
      <c r="J671" s="591"/>
      <c r="K671" s="591">
        <v>0</v>
      </c>
      <c r="L671" s="606"/>
      <c r="M671" s="606">
        <v>4237959.41</v>
      </c>
      <c r="N671" s="606"/>
      <c r="P671" s="606"/>
    </row>
    <row r="672" spans="1:16" ht="17.399999999999999" x14ac:dyDescent="0.3">
      <c r="A672" s="448"/>
      <c r="B672" s="606"/>
      <c r="C672" s="459" t="s">
        <v>2985</v>
      </c>
      <c r="D672" s="606"/>
      <c r="E672" s="600">
        <v>1698706.7999999998</v>
      </c>
      <c r="F672" s="600"/>
      <c r="G672" s="591">
        <v>0</v>
      </c>
      <c r="H672" s="600"/>
      <c r="I672" s="591">
        <v>0</v>
      </c>
      <c r="J672" s="591"/>
      <c r="K672" s="591">
        <v>0</v>
      </c>
      <c r="L672" s="606"/>
      <c r="M672" s="606">
        <v>1698706.7999999998</v>
      </c>
      <c r="N672" s="606"/>
      <c r="P672" s="606"/>
    </row>
    <row r="673" spans="1:17" ht="17.399999999999999" x14ac:dyDescent="0.3">
      <c r="A673" s="448"/>
      <c r="B673" s="606"/>
      <c r="C673" s="459" t="s">
        <v>2986</v>
      </c>
      <c r="D673" s="606"/>
      <c r="E673" s="600">
        <v>549088.78</v>
      </c>
      <c r="F673" s="600"/>
      <c r="G673" s="591">
        <v>0</v>
      </c>
      <c r="H673" s="600"/>
      <c r="I673" s="591">
        <v>0</v>
      </c>
      <c r="J673" s="591"/>
      <c r="K673" s="591">
        <v>0</v>
      </c>
      <c r="L673" s="606"/>
      <c r="M673" s="606">
        <v>549088.78</v>
      </c>
      <c r="N673" s="606"/>
      <c r="P673" s="606"/>
    </row>
    <row r="674" spans="1:17" ht="17.399999999999999" x14ac:dyDescent="0.3">
      <c r="A674" s="448"/>
      <c r="B674" s="606"/>
      <c r="C674" s="459" t="s">
        <v>2932</v>
      </c>
      <c r="D674" s="606"/>
      <c r="E674" s="600">
        <v>0</v>
      </c>
      <c r="F674" s="600"/>
      <c r="G674" s="591">
        <v>0</v>
      </c>
      <c r="H674" s="600"/>
      <c r="I674" s="591">
        <v>0</v>
      </c>
      <c r="J674" s="591"/>
      <c r="K674" s="591">
        <v>0</v>
      </c>
      <c r="L674" s="606"/>
      <c r="M674" s="606">
        <v>0</v>
      </c>
      <c r="N674" s="606"/>
      <c r="P674" s="606"/>
    </row>
    <row r="675" spans="1:17" ht="18" thickBot="1" x14ac:dyDescent="0.35">
      <c r="A675" s="448"/>
      <c r="B675" s="606"/>
      <c r="C675" s="451"/>
      <c r="D675" s="606"/>
      <c r="E675" s="607">
        <v>33102051.050000001</v>
      </c>
      <c r="F675" s="606"/>
      <c r="G675" s="607">
        <v>0</v>
      </c>
      <c r="H675" s="606"/>
      <c r="I675" s="607">
        <v>0</v>
      </c>
      <c r="J675" s="606"/>
      <c r="K675" s="607">
        <v>107794.31</v>
      </c>
      <c r="L675" s="606"/>
      <c r="M675" s="607">
        <v>33209845.360000003</v>
      </c>
      <c r="N675" s="606"/>
      <c r="O675" s="610"/>
      <c r="P675" s="606"/>
    </row>
    <row r="676" spans="1:17" ht="18" thickTop="1" x14ac:dyDescent="0.3">
      <c r="A676" s="354"/>
      <c r="B676" s="354"/>
      <c r="C676" s="354"/>
      <c r="D676" s="354"/>
      <c r="E676" s="610"/>
      <c r="F676" s="354"/>
      <c r="G676" s="610"/>
      <c r="H676" s="354"/>
      <c r="I676" s="610"/>
      <c r="J676" s="354"/>
      <c r="K676" s="610"/>
      <c r="L676" s="354"/>
      <c r="M676" s="609"/>
      <c r="N676" s="420"/>
      <c r="P676" s="420"/>
    </row>
    <row r="677" spans="1:17" ht="17.399999999999999" customHeight="1" x14ac:dyDescent="0.3">
      <c r="A677" s="725" t="s">
        <v>2933</v>
      </c>
      <c r="B677" s="725"/>
      <c r="C677" s="725"/>
      <c r="D677" s="725"/>
      <c r="E677" s="725"/>
      <c r="F677" s="725"/>
      <c r="G677" s="725"/>
      <c r="H677" s="725"/>
      <c r="I677" s="725"/>
      <c r="J677" s="725"/>
      <c r="K677" s="725"/>
      <c r="L677" s="725"/>
      <c r="M677" s="725"/>
      <c r="N677" s="420"/>
      <c r="P677" s="420"/>
    </row>
    <row r="678" spans="1:17" ht="17.399999999999999" x14ac:dyDescent="0.3">
      <c r="A678" s="611"/>
      <c r="B678" s="611"/>
      <c r="C678" s="611"/>
      <c r="D678" s="611"/>
      <c r="E678" s="611"/>
      <c r="F678" s="611"/>
      <c r="G678" s="611"/>
      <c r="H678" s="611"/>
      <c r="I678" s="611"/>
      <c r="J678" s="611"/>
      <c r="K678" s="611"/>
      <c r="L678" s="611"/>
      <c r="M678" s="611"/>
      <c r="N678" s="420"/>
      <c r="P678" s="420"/>
    </row>
    <row r="679" spans="1:17" ht="19.2" x14ac:dyDescent="0.3">
      <c r="A679" s="562" t="s">
        <v>2989</v>
      </c>
      <c r="B679" s="508"/>
      <c r="C679" s="509"/>
      <c r="D679" s="508"/>
      <c r="E679" s="508"/>
      <c r="F679" s="508"/>
      <c r="G679" s="510"/>
      <c r="H679" s="510"/>
      <c r="I679" s="508"/>
      <c r="J679" s="508"/>
      <c r="K679" s="508"/>
      <c r="L679" s="508"/>
      <c r="M679" s="477"/>
      <c r="N679" s="508"/>
      <c r="O679" s="477"/>
      <c r="P679" s="508"/>
      <c r="Q679" s="477"/>
    </row>
    <row r="680" spans="1:17" ht="17.399999999999999" x14ac:dyDescent="0.3">
      <c r="A680" s="379"/>
      <c r="B680" s="420"/>
      <c r="C680" s="406"/>
      <c r="D680" s="420"/>
      <c r="E680" s="420"/>
      <c r="F680" s="420"/>
      <c r="G680" s="406"/>
      <c r="H680" s="406"/>
      <c r="I680" s="420"/>
      <c r="J680" s="420"/>
      <c r="K680" s="420"/>
      <c r="L680" s="420"/>
      <c r="M680" s="379"/>
      <c r="N680" s="420"/>
      <c r="O680" s="454"/>
      <c r="P680" s="420"/>
      <c r="Q680" s="454"/>
    </row>
    <row r="681" spans="1:17" ht="17.399999999999999" x14ac:dyDescent="0.3">
      <c r="A681" s="379"/>
      <c r="B681" s="406"/>
      <c r="C681" s="612"/>
      <c r="D681" s="612"/>
      <c r="E681" s="729" t="s">
        <v>2990</v>
      </c>
      <c r="F681" s="729"/>
      <c r="G681" s="729"/>
      <c r="H681" s="729"/>
      <c r="I681" s="729"/>
      <c r="J681" s="729"/>
      <c r="K681" s="729"/>
      <c r="L681" s="729"/>
      <c r="M681" s="729"/>
      <c r="N681" s="729"/>
      <c r="O681" s="729"/>
      <c r="P681" s="613"/>
      <c r="Q681" s="613"/>
    </row>
    <row r="682" spans="1:17" ht="17.399999999999999" x14ac:dyDescent="0.3">
      <c r="A682" s="595"/>
      <c r="B682" s="596"/>
      <c r="C682" s="503"/>
      <c r="D682" s="596"/>
      <c r="E682" s="503"/>
      <c r="F682" s="596"/>
      <c r="G682" s="503"/>
      <c r="H682" s="596"/>
      <c r="I682" s="503"/>
      <c r="J682" s="596"/>
      <c r="K682" s="503"/>
      <c r="L682" s="596"/>
      <c r="M682" s="503"/>
      <c r="N682" s="596"/>
      <c r="O682" s="454"/>
      <c r="P682" s="596"/>
      <c r="Q682" s="503"/>
    </row>
    <row r="683" spans="1:17" ht="17.399999999999999" x14ac:dyDescent="0.3">
      <c r="A683" s="587" t="s">
        <v>2918</v>
      </c>
      <c r="B683" s="596"/>
      <c r="C683" s="563" t="s">
        <v>2888</v>
      </c>
      <c r="D683" s="596"/>
      <c r="E683" s="563" t="s">
        <v>2991</v>
      </c>
      <c r="F683" s="596"/>
      <c r="G683" s="563" t="s">
        <v>2890</v>
      </c>
      <c r="H683" s="596"/>
      <c r="I683" s="563" t="s">
        <v>2891</v>
      </c>
      <c r="J683" s="596"/>
      <c r="K683" s="563" t="s">
        <v>2892</v>
      </c>
      <c r="L683" s="596"/>
      <c r="M683" s="563" t="s">
        <v>2893</v>
      </c>
      <c r="N683" s="596"/>
      <c r="O683" s="540" t="s">
        <v>2992</v>
      </c>
      <c r="P683" s="596"/>
      <c r="Q683" s="563" t="s">
        <v>146</v>
      </c>
    </row>
    <row r="684" spans="1:17" ht="17.399999999999999" x14ac:dyDescent="0.3">
      <c r="A684" s="383" t="s">
        <v>2919</v>
      </c>
      <c r="B684" s="591"/>
      <c r="C684" s="591">
        <v>19303590.91</v>
      </c>
      <c r="D684" s="591"/>
      <c r="E684" s="591">
        <v>12716993.169999992</v>
      </c>
      <c r="F684" s="591"/>
      <c r="G684" s="591">
        <v>32150561.779999997</v>
      </c>
      <c r="H684" s="591"/>
      <c r="I684" s="591">
        <v>82674556.039999902</v>
      </c>
      <c r="J684" s="591"/>
      <c r="K684" s="591">
        <v>211041566.51999974</v>
      </c>
      <c r="L684" s="591"/>
      <c r="M684" s="591">
        <v>284299737.72000003</v>
      </c>
      <c r="N684" s="591"/>
      <c r="O684" s="591">
        <v>1139249204.4300032</v>
      </c>
      <c r="P684" s="591"/>
      <c r="Q684" s="591">
        <v>1781436210.5700028</v>
      </c>
    </row>
    <row r="685" spans="1:17" ht="17.399999999999999" x14ac:dyDescent="0.3">
      <c r="A685" s="383" t="s">
        <v>2975</v>
      </c>
      <c r="B685" s="591"/>
      <c r="C685" s="591">
        <v>7214726.0599999987</v>
      </c>
      <c r="D685" s="591"/>
      <c r="E685" s="591">
        <v>13838249.91</v>
      </c>
      <c r="F685" s="591"/>
      <c r="G685" s="591">
        <v>28772142.270000003</v>
      </c>
      <c r="H685" s="591"/>
      <c r="I685" s="591">
        <v>90565639.980000019</v>
      </c>
      <c r="J685" s="591"/>
      <c r="K685" s="591">
        <v>212513804.11000007</v>
      </c>
      <c r="L685" s="591"/>
      <c r="M685" s="591">
        <v>282151091.66999984</v>
      </c>
      <c r="N685" s="591"/>
      <c r="O685" s="591">
        <v>914020153.81999838</v>
      </c>
      <c r="P685" s="591"/>
      <c r="Q685" s="591">
        <v>1549075807.8199983</v>
      </c>
    </row>
    <row r="686" spans="1:17" ht="17.399999999999999" x14ac:dyDescent="0.3">
      <c r="A686" s="383" t="s">
        <v>2976</v>
      </c>
      <c r="B686" s="591"/>
      <c r="C686" s="591">
        <v>8121479.2299999995</v>
      </c>
      <c r="D686" s="591"/>
      <c r="E686" s="591">
        <v>32938835.020000011</v>
      </c>
      <c r="F686" s="591"/>
      <c r="G686" s="591">
        <v>66341072.700000018</v>
      </c>
      <c r="H686" s="591"/>
      <c r="I686" s="591">
        <v>180143480.94</v>
      </c>
      <c r="J686" s="591"/>
      <c r="K686" s="591">
        <v>340282769.56000018</v>
      </c>
      <c r="L686" s="591"/>
      <c r="M686" s="591">
        <v>484663599.24000037</v>
      </c>
      <c r="N686" s="591"/>
      <c r="O686" s="591">
        <v>1411553226.5399973</v>
      </c>
      <c r="P686" s="591"/>
      <c r="Q686" s="591">
        <v>2524044463.2299976</v>
      </c>
    </row>
    <row r="687" spans="1:17" ht="17.399999999999999" x14ac:dyDescent="0.3">
      <c r="A687" s="383" t="s">
        <v>2977</v>
      </c>
      <c r="B687" s="591"/>
      <c r="C687" s="591">
        <v>6419171.6000000006</v>
      </c>
      <c r="D687" s="591"/>
      <c r="E687" s="591">
        <v>38158828.909999996</v>
      </c>
      <c r="F687" s="591"/>
      <c r="G687" s="591">
        <v>86548616.089999944</v>
      </c>
      <c r="H687" s="591"/>
      <c r="I687" s="591">
        <v>214290567.23999995</v>
      </c>
      <c r="J687" s="591"/>
      <c r="K687" s="591">
        <v>401181175.65999877</v>
      </c>
      <c r="L687" s="591"/>
      <c r="M687" s="591">
        <v>583478502.45000017</v>
      </c>
      <c r="N687" s="591"/>
      <c r="O687" s="591">
        <v>1680233914.679997</v>
      </c>
      <c r="P687" s="591"/>
      <c r="Q687" s="591">
        <v>3010310776.6299958</v>
      </c>
    </row>
    <row r="688" spans="1:17" ht="17.399999999999999" x14ac:dyDescent="0.3">
      <c r="A688" s="383" t="s">
        <v>2978</v>
      </c>
      <c r="B688" s="591"/>
      <c r="C688" s="591">
        <v>4698207.2</v>
      </c>
      <c r="D688" s="591"/>
      <c r="E688" s="591">
        <v>42589863.960000031</v>
      </c>
      <c r="F688" s="591"/>
      <c r="G688" s="591">
        <v>99649399.320000112</v>
      </c>
      <c r="H688" s="591"/>
      <c r="I688" s="591">
        <v>244265814.72999984</v>
      </c>
      <c r="J688" s="591"/>
      <c r="K688" s="591">
        <v>419802188.8399992</v>
      </c>
      <c r="L688" s="591"/>
      <c r="M688" s="591">
        <v>651828285.29999971</v>
      </c>
      <c r="N688" s="591"/>
      <c r="O688" s="591">
        <v>1704195099.2399921</v>
      </c>
      <c r="P688" s="591"/>
      <c r="Q688" s="591">
        <v>3167028858.5899911</v>
      </c>
    </row>
    <row r="689" spans="1:17" ht="17.399999999999999" x14ac:dyDescent="0.3">
      <c r="A689" s="383" t="s">
        <v>2979</v>
      </c>
      <c r="B689" s="591"/>
      <c r="C689" s="591">
        <v>7823684.5299999993</v>
      </c>
      <c r="D689" s="591"/>
      <c r="E689" s="591">
        <v>38668915.230000012</v>
      </c>
      <c r="F689" s="591"/>
      <c r="G689" s="591">
        <v>87547177.060000077</v>
      </c>
      <c r="H689" s="591"/>
      <c r="I689" s="591">
        <v>272097218.54999995</v>
      </c>
      <c r="J689" s="591"/>
      <c r="K689" s="591">
        <v>476492155.41000032</v>
      </c>
      <c r="L689" s="591"/>
      <c r="M689" s="591">
        <v>701591419.48999977</v>
      </c>
      <c r="N689" s="591"/>
      <c r="O689" s="591">
        <v>1775326243.9300044</v>
      </c>
      <c r="P689" s="591"/>
      <c r="Q689" s="591">
        <v>3359546814.2000046</v>
      </c>
    </row>
    <row r="690" spans="1:17" ht="17.399999999999999" customHeight="1" x14ac:dyDescent="0.3">
      <c r="A690" s="383" t="s">
        <v>2980</v>
      </c>
      <c r="B690" s="591"/>
      <c r="C690" s="591">
        <v>10075857.869999995</v>
      </c>
      <c r="D690" s="591"/>
      <c r="E690" s="591">
        <v>44113421.120000012</v>
      </c>
      <c r="F690" s="591"/>
      <c r="G690" s="591">
        <v>114555987.71000008</v>
      </c>
      <c r="H690" s="591"/>
      <c r="I690" s="591">
        <v>309094458.40000027</v>
      </c>
      <c r="J690" s="591"/>
      <c r="K690" s="591">
        <v>587452679.92999995</v>
      </c>
      <c r="L690" s="591"/>
      <c r="M690" s="591">
        <v>825174862.35999918</v>
      </c>
      <c r="N690" s="591"/>
      <c r="O690" s="591">
        <v>1911126031.2400017</v>
      </c>
      <c r="P690" s="591"/>
      <c r="Q690" s="591">
        <v>3801593298.6300011</v>
      </c>
    </row>
    <row r="691" spans="1:17" ht="17.399999999999999" x14ac:dyDescent="0.3">
      <c r="A691" s="383" t="s">
        <v>2981</v>
      </c>
      <c r="B691" s="591"/>
      <c r="C691" s="591">
        <v>11732533.49</v>
      </c>
      <c r="D691" s="591"/>
      <c r="E691" s="591">
        <v>45726701.410000026</v>
      </c>
      <c r="F691" s="591"/>
      <c r="G691" s="591">
        <v>112314608.74000014</v>
      </c>
      <c r="H691" s="591"/>
      <c r="I691" s="591">
        <v>340103497.63000041</v>
      </c>
      <c r="J691" s="591"/>
      <c r="K691" s="591">
        <v>628455679.53000116</v>
      </c>
      <c r="L691" s="591"/>
      <c r="M691" s="591">
        <v>881996743.93000019</v>
      </c>
      <c r="N691" s="591"/>
      <c r="O691" s="591">
        <v>2008260988.2399967</v>
      </c>
      <c r="P691" s="591"/>
      <c r="Q691" s="591">
        <v>4028590752.9699984</v>
      </c>
    </row>
    <row r="692" spans="1:17" ht="18" customHeight="1" x14ac:dyDescent="0.3">
      <c r="A692" s="383" t="s">
        <v>2982</v>
      </c>
      <c r="B692" s="591"/>
      <c r="C692" s="591">
        <v>24387532.510000002</v>
      </c>
      <c r="D692" s="591"/>
      <c r="E692" s="591">
        <v>56790472.399999969</v>
      </c>
      <c r="F692" s="591"/>
      <c r="G692" s="591">
        <v>139371764.37999997</v>
      </c>
      <c r="H692" s="591"/>
      <c r="I692" s="591">
        <v>429645565.24999958</v>
      </c>
      <c r="J692" s="591"/>
      <c r="K692" s="591">
        <v>759669461.25000167</v>
      </c>
      <c r="L692" s="591"/>
      <c r="M692" s="591">
        <v>1083714417.4000003</v>
      </c>
      <c r="N692" s="591"/>
      <c r="O692" s="591">
        <v>2234086957.6699958</v>
      </c>
      <c r="P692" s="591"/>
      <c r="Q692" s="591">
        <v>4727666170.8599968</v>
      </c>
    </row>
    <row r="693" spans="1:17" ht="17.399999999999999" customHeight="1" x14ac:dyDescent="0.3">
      <c r="A693" s="383" t="s">
        <v>2983</v>
      </c>
      <c r="B693" s="591"/>
      <c r="C693" s="591">
        <v>22645437.379999988</v>
      </c>
      <c r="D693" s="591"/>
      <c r="E693" s="591">
        <v>38115007.970000014</v>
      </c>
      <c r="F693" s="591"/>
      <c r="G693" s="591">
        <v>129496971.78000005</v>
      </c>
      <c r="H693" s="591"/>
      <c r="I693" s="591">
        <v>419844732.50999981</v>
      </c>
      <c r="J693" s="591"/>
      <c r="K693" s="591">
        <v>731095564.11000049</v>
      </c>
      <c r="L693" s="591"/>
      <c r="M693" s="591">
        <v>965676139.18000078</v>
      </c>
      <c r="N693" s="591"/>
      <c r="O693" s="591">
        <v>1814925755.7200012</v>
      </c>
      <c r="P693" s="591"/>
      <c r="Q693" s="591">
        <v>4121799608.6500025</v>
      </c>
    </row>
    <row r="694" spans="1:17" ht="16.2" customHeight="1" x14ac:dyDescent="0.3">
      <c r="A694" s="383" t="s">
        <v>2984</v>
      </c>
      <c r="B694" s="591"/>
      <c r="C694" s="591">
        <v>26193096.140000004</v>
      </c>
      <c r="D694" s="591"/>
      <c r="E694" s="591">
        <v>26563780.51000002</v>
      </c>
      <c r="F694" s="591"/>
      <c r="G694" s="591">
        <v>72075447.760000005</v>
      </c>
      <c r="H694" s="591"/>
      <c r="I694" s="591">
        <v>301419714.04999965</v>
      </c>
      <c r="J694" s="591"/>
      <c r="K694" s="591">
        <v>565340074.58000016</v>
      </c>
      <c r="L694" s="591"/>
      <c r="M694" s="591">
        <v>772551442.55000031</v>
      </c>
      <c r="N694" s="591"/>
      <c r="O694" s="591">
        <v>1314120143.3700004</v>
      </c>
      <c r="P694" s="591"/>
      <c r="Q694" s="591">
        <v>3078263698.9600005</v>
      </c>
    </row>
    <row r="695" spans="1:17" ht="16.2" customHeight="1" x14ac:dyDescent="0.3">
      <c r="A695" s="383" t="s">
        <v>2985</v>
      </c>
      <c r="B695" s="591"/>
      <c r="C695" s="591">
        <v>11251541.130000001</v>
      </c>
      <c r="D695" s="591"/>
      <c r="E695" s="591">
        <v>16096333.42</v>
      </c>
      <c r="F695" s="591"/>
      <c r="G695" s="591">
        <v>55667369.579999998</v>
      </c>
      <c r="H695" s="591"/>
      <c r="I695" s="591">
        <v>173203029.37000009</v>
      </c>
      <c r="J695" s="591"/>
      <c r="K695" s="591">
        <v>359591945.71999997</v>
      </c>
      <c r="L695" s="591"/>
      <c r="M695" s="591">
        <v>488774185.98000026</v>
      </c>
      <c r="N695" s="591"/>
      <c r="O695" s="591">
        <v>735688688.38000107</v>
      </c>
      <c r="P695" s="591"/>
      <c r="Q695" s="591">
        <v>1840273093.5800014</v>
      </c>
    </row>
    <row r="696" spans="1:17" ht="16.2" customHeight="1" x14ac:dyDescent="0.3">
      <c r="A696" s="383" t="s">
        <v>2986</v>
      </c>
      <c r="B696" s="591"/>
      <c r="C696" s="591">
        <v>6337240.7600000007</v>
      </c>
      <c r="D696" s="591"/>
      <c r="E696" s="591">
        <v>4058984.8899999997</v>
      </c>
      <c r="F696" s="591"/>
      <c r="G696" s="591">
        <v>10790724.870000001</v>
      </c>
      <c r="H696" s="591"/>
      <c r="I696" s="591">
        <v>32415139.099999998</v>
      </c>
      <c r="J696" s="591"/>
      <c r="K696" s="591">
        <v>57150450.269999988</v>
      </c>
      <c r="L696" s="591"/>
      <c r="M696" s="591">
        <v>68022213.469999999</v>
      </c>
      <c r="N696" s="591"/>
      <c r="O696" s="591">
        <v>101707434.20999999</v>
      </c>
      <c r="P696" s="591"/>
      <c r="Q696" s="591">
        <v>280482187.56999999</v>
      </c>
    </row>
    <row r="697" spans="1:17" ht="16.2" customHeight="1" x14ac:dyDescent="0.3">
      <c r="A697" s="383" t="s">
        <v>2932</v>
      </c>
      <c r="B697" s="591"/>
      <c r="C697" s="591">
        <v>0</v>
      </c>
      <c r="D697" s="591"/>
      <c r="E697" s="591">
        <v>0</v>
      </c>
      <c r="F697" s="591"/>
      <c r="G697" s="591">
        <v>0</v>
      </c>
      <c r="H697" s="591"/>
      <c r="I697" s="591">
        <v>0</v>
      </c>
      <c r="J697" s="591"/>
      <c r="K697" s="591">
        <v>0</v>
      </c>
      <c r="L697" s="591"/>
      <c r="M697" s="591">
        <v>0</v>
      </c>
      <c r="N697" s="591"/>
      <c r="O697" s="591">
        <v>0</v>
      </c>
      <c r="P697" s="591"/>
      <c r="Q697" s="591">
        <v>0</v>
      </c>
    </row>
    <row r="698" spans="1:17" ht="16.2" customHeight="1" thickBot="1" x14ac:dyDescent="0.35">
      <c r="A698" s="379"/>
      <c r="B698" s="591"/>
      <c r="C698" s="592">
        <v>166204098.81</v>
      </c>
      <c r="D698" s="591"/>
      <c r="E698" s="592">
        <v>410376387.92000014</v>
      </c>
      <c r="F698" s="591"/>
      <c r="G698" s="592">
        <v>1035281844.0400006</v>
      </c>
      <c r="H698" s="591"/>
      <c r="I698" s="592">
        <v>3089763413.789999</v>
      </c>
      <c r="J698" s="591"/>
      <c r="K698" s="592">
        <v>5750069515.4900026</v>
      </c>
      <c r="L698" s="591"/>
      <c r="M698" s="592">
        <v>8073922640.7400007</v>
      </c>
      <c r="N698" s="591"/>
      <c r="O698" s="592">
        <v>18744493841.469986</v>
      </c>
      <c r="P698" s="591"/>
      <c r="Q698" s="592">
        <v>37270111742</v>
      </c>
    </row>
    <row r="699" spans="1:17" ht="18" thickTop="1" x14ac:dyDescent="0.3">
      <c r="A699" s="379"/>
      <c r="B699" s="420"/>
      <c r="C699" s="614"/>
      <c r="D699" s="614"/>
      <c r="E699" s="614"/>
      <c r="F699" s="614"/>
      <c r="G699" s="614"/>
      <c r="H699" s="614"/>
      <c r="I699" s="614"/>
      <c r="J699" s="614"/>
      <c r="K699" s="614"/>
      <c r="L699" s="614"/>
      <c r="M699" s="615"/>
      <c r="N699" s="614"/>
      <c r="O699" s="616"/>
      <c r="P699" s="420"/>
      <c r="Q699" s="616"/>
    </row>
    <row r="700" spans="1:17" x14ac:dyDescent="0.3">
      <c r="Q700" s="609"/>
    </row>
    <row r="701" spans="1:17" ht="17.399999999999999" customHeight="1" x14ac:dyDescent="0.3">
      <c r="A701" s="725" t="s">
        <v>2933</v>
      </c>
      <c r="B701" s="725"/>
      <c r="C701" s="725"/>
      <c r="D701" s="725"/>
      <c r="E701" s="725"/>
      <c r="F701" s="725"/>
      <c r="G701" s="725"/>
      <c r="H701" s="725"/>
      <c r="I701" s="725"/>
      <c r="J701" s="725"/>
      <c r="K701" s="725"/>
      <c r="L701" s="725"/>
      <c r="M701" s="725"/>
      <c r="Q701" s="616"/>
    </row>
    <row r="702" spans="1:17" ht="17.399999999999999" x14ac:dyDescent="0.3">
      <c r="A702" s="725"/>
      <c r="B702" s="732"/>
      <c r="C702" s="732"/>
      <c r="D702" s="732"/>
      <c r="E702" s="732"/>
      <c r="F702" s="732"/>
      <c r="G702" s="732"/>
      <c r="H702" s="732"/>
      <c r="I702" s="732"/>
      <c r="J702" s="732"/>
      <c r="K702" s="732"/>
      <c r="L702" s="732"/>
      <c r="M702" s="732"/>
      <c r="Q702" s="616"/>
    </row>
    <row r="703" spans="1:17" ht="0.6" customHeight="1" x14ac:dyDescent="0.3"/>
    <row r="704" spans="1:17" ht="17.399999999999999" customHeight="1" x14ac:dyDescent="0.3">
      <c r="A704" s="733" t="s">
        <v>2993</v>
      </c>
      <c r="B704" s="733"/>
      <c r="C704" s="733"/>
      <c r="D704" s="733"/>
      <c r="E704" s="733"/>
      <c r="F704" s="733"/>
      <c r="G704" s="733"/>
      <c r="H704" s="733"/>
      <c r="I704" s="733"/>
      <c r="J704" s="733"/>
      <c r="K704" s="733"/>
      <c r="L704" s="733"/>
      <c r="M704" s="733"/>
      <c r="N704" s="733"/>
      <c r="O704" s="733"/>
      <c r="P704" s="733"/>
      <c r="Q704" s="733"/>
    </row>
    <row r="705" spans="1:17" ht="177" customHeight="1" x14ac:dyDescent="0.3">
      <c r="A705" s="734" t="s">
        <v>2994</v>
      </c>
      <c r="B705" s="734"/>
      <c r="C705" s="734"/>
      <c r="D705" s="734"/>
      <c r="E705" s="734"/>
      <c r="F705" s="734"/>
      <c r="G705" s="734"/>
      <c r="H705" s="734"/>
      <c r="I705" s="734"/>
      <c r="J705" s="734"/>
      <c r="K705" s="734"/>
      <c r="L705" s="734"/>
      <c r="M705" s="734"/>
      <c r="N705" s="734"/>
      <c r="O705" s="734"/>
      <c r="P705" s="734"/>
      <c r="Q705" s="734"/>
    </row>
    <row r="706" spans="1:17" ht="342" customHeight="1" x14ac:dyDescent="0.3">
      <c r="A706" s="734"/>
      <c r="B706" s="734"/>
      <c r="C706" s="734"/>
      <c r="D706" s="734"/>
      <c r="E706" s="734"/>
      <c r="F706" s="734"/>
      <c r="G706" s="734"/>
      <c r="H706" s="734"/>
      <c r="I706" s="734"/>
      <c r="J706" s="734"/>
      <c r="K706" s="734"/>
      <c r="L706" s="734"/>
      <c r="M706" s="734"/>
      <c r="N706" s="734"/>
      <c r="O706" s="734"/>
      <c r="P706" s="734"/>
      <c r="Q706" s="734"/>
    </row>
  </sheetData>
  <mergeCells count="70">
    <mergeCell ref="A701:M701"/>
    <mergeCell ref="A702:M702"/>
    <mergeCell ref="A704:Q704"/>
    <mergeCell ref="A705:Q706"/>
    <mergeCell ref="E597:M597"/>
    <mergeCell ref="E617:M617"/>
    <mergeCell ref="E637:M637"/>
    <mergeCell ref="E657:M657"/>
    <mergeCell ref="A677:M677"/>
    <mergeCell ref="E681:O681"/>
    <mergeCell ref="E577:M577"/>
    <mergeCell ref="I316:J316"/>
    <mergeCell ref="A369:M369"/>
    <mergeCell ref="A413:M413"/>
    <mergeCell ref="E417:M417"/>
    <mergeCell ref="E437:M437"/>
    <mergeCell ref="E457:M457"/>
    <mergeCell ref="E477:M477"/>
    <mergeCell ref="E497:M497"/>
    <mergeCell ref="E517:M517"/>
    <mergeCell ref="E537:M537"/>
    <mergeCell ref="E557:M557"/>
    <mergeCell ref="A311:M311"/>
    <mergeCell ref="A201:M201"/>
    <mergeCell ref="A206:E206"/>
    <mergeCell ref="A216:M216"/>
    <mergeCell ref="A217:M217"/>
    <mergeCell ref="A252:M252"/>
    <mergeCell ref="E257:G257"/>
    <mergeCell ref="E260:G260"/>
    <mergeCell ref="A271:M271"/>
    <mergeCell ref="A272:M272"/>
    <mergeCell ref="I285:J285"/>
    <mergeCell ref="I302:J302"/>
    <mergeCell ref="A200:P200"/>
    <mergeCell ref="A145:D147"/>
    <mergeCell ref="A157:K157"/>
    <mergeCell ref="A158:O158"/>
    <mergeCell ref="A165:M165"/>
    <mergeCell ref="A167:K167"/>
    <mergeCell ref="L167:M167"/>
    <mergeCell ref="A176:M176"/>
    <mergeCell ref="A184:E184"/>
    <mergeCell ref="K187:K188"/>
    <mergeCell ref="K189:M189"/>
    <mergeCell ref="A199:M199"/>
    <mergeCell ref="A133:J133"/>
    <mergeCell ref="C87:E87"/>
    <mergeCell ref="A93:B93"/>
    <mergeCell ref="A94:B94"/>
    <mergeCell ref="A98:M98"/>
    <mergeCell ref="A99:O99"/>
    <mergeCell ref="A104:K104"/>
    <mergeCell ref="A120:K120"/>
    <mergeCell ref="A121:C121"/>
    <mergeCell ref="A125:D125"/>
    <mergeCell ref="A127:J127"/>
    <mergeCell ref="A130:D130"/>
    <mergeCell ref="C80:G80"/>
    <mergeCell ref="A4:Q4"/>
    <mergeCell ref="E16:F16"/>
    <mergeCell ref="B17:C17"/>
    <mergeCell ref="A41:E42"/>
    <mergeCell ref="A46:G46"/>
    <mergeCell ref="A47:E47"/>
    <mergeCell ref="A48:E48"/>
    <mergeCell ref="A71:Q71"/>
    <mergeCell ref="A73:Q73"/>
    <mergeCell ref="A74:Q74"/>
    <mergeCell ref="A78:G78"/>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2" sqref="G82:G87"/>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35" t="s">
        <v>1524</v>
      </c>
      <c r="B1" s="735"/>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2686</v>
      </c>
      <c r="D14" s="276" t="s">
        <v>3021</v>
      </c>
      <c r="E14" s="72"/>
      <c r="F14" s="72"/>
      <c r="G14" s="72"/>
      <c r="H14" s="64"/>
      <c r="L14" s="64"/>
      <c r="M14" s="64"/>
    </row>
    <row r="15" spans="1:13" x14ac:dyDescent="0.3">
      <c r="A15" s="66" t="s">
        <v>1427</v>
      </c>
      <c r="B15" s="83" t="s">
        <v>418</v>
      </c>
      <c r="C15" s="276" t="s">
        <v>2686</v>
      </c>
      <c r="D15" s="276" t="s">
        <v>3021</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2686</v>
      </c>
      <c r="D18" s="276" t="s">
        <v>3021</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2686</v>
      </c>
      <c r="D20" s="276" t="s">
        <v>3021</v>
      </c>
      <c r="E20" s="72"/>
      <c r="F20" s="72"/>
      <c r="G20" s="72"/>
      <c r="H20" s="64"/>
      <c r="L20" s="64"/>
      <c r="M20" s="64"/>
    </row>
    <row r="21" spans="1:13" x14ac:dyDescent="0.3">
      <c r="A21" s="66" t="s">
        <v>1433</v>
      </c>
      <c r="B21" s="83" t="s">
        <v>1421</v>
      </c>
      <c r="C21" s="276" t="s">
        <v>2697</v>
      </c>
      <c r="D21" s="276" t="s">
        <v>3022</v>
      </c>
      <c r="E21" s="72"/>
      <c r="F21" s="72"/>
      <c r="G21" s="72"/>
      <c r="H21" s="64"/>
      <c r="L21" s="64"/>
      <c r="M21" s="64"/>
    </row>
    <row r="22" spans="1:13" x14ac:dyDescent="0.3">
      <c r="A22" s="66" t="s">
        <v>1434</v>
      </c>
      <c r="B22" s="83" t="s">
        <v>1422</v>
      </c>
      <c r="C22" s="276" t="s">
        <v>2686</v>
      </c>
      <c r="D22" s="276" t="s">
        <v>3021</v>
      </c>
      <c r="E22" s="72"/>
      <c r="F22" s="72"/>
      <c r="G22" s="72"/>
      <c r="H22" s="64"/>
      <c r="L22" s="64"/>
      <c r="M22" s="64"/>
    </row>
    <row r="23" spans="1:13" x14ac:dyDescent="0.3">
      <c r="A23" s="66" t="s">
        <v>1435</v>
      </c>
      <c r="B23" s="83" t="s">
        <v>1501</v>
      </c>
      <c r="C23" s="276" t="s">
        <v>2693</v>
      </c>
      <c r="D23" s="276" t="s">
        <v>3023</v>
      </c>
      <c r="E23" s="72"/>
      <c r="F23" s="72"/>
      <c r="G23" s="72"/>
      <c r="H23" s="64"/>
      <c r="L23" s="64"/>
      <c r="M23" s="64"/>
    </row>
    <row r="24" spans="1:13" x14ac:dyDescent="0.3">
      <c r="A24" s="66" t="s">
        <v>1503</v>
      </c>
      <c r="B24" s="83" t="s">
        <v>1502</v>
      </c>
      <c r="C24" s="276" t="s">
        <v>2694</v>
      </c>
      <c r="D24" s="276" t="s">
        <v>3024</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2686</v>
      </c>
      <c r="C35" s="276" t="s">
        <v>2688</v>
      </c>
      <c r="D35" s="276" t="s">
        <v>3021</v>
      </c>
      <c r="E35" s="276" t="s">
        <v>3025</v>
      </c>
      <c r="F35" s="140"/>
      <c r="G35" s="140"/>
      <c r="H35" s="64"/>
      <c r="L35" s="64"/>
      <c r="M35" s="64"/>
    </row>
    <row r="36" spans="1:13" ht="28.8" x14ac:dyDescent="0.3">
      <c r="A36" s="66" t="s">
        <v>1462</v>
      </c>
      <c r="B36" s="278" t="s">
        <v>2686</v>
      </c>
      <c r="C36" s="276" t="s">
        <v>2688</v>
      </c>
      <c r="D36" s="276" t="s">
        <v>3021</v>
      </c>
      <c r="E36" s="276" t="s">
        <v>3026</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7">
        <v>22.664032224927574</v>
      </c>
      <c r="H75" s="64"/>
    </row>
    <row r="76" spans="1:14" x14ac:dyDescent="0.3">
      <c r="A76" s="66" t="s">
        <v>1487</v>
      </c>
      <c r="B76" s="66" t="s">
        <v>1519</v>
      </c>
      <c r="C76" s="637">
        <v>33.475967775072426</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22">
        <v>0.99622466051179392</v>
      </c>
      <c r="D82" s="283" t="s">
        <v>1226</v>
      </c>
      <c r="E82" s="283" t="s">
        <v>1226</v>
      </c>
      <c r="F82" s="283" t="s">
        <v>1226</v>
      </c>
      <c r="G82" s="638">
        <v>0.99622466051179392</v>
      </c>
      <c r="H82" s="64"/>
    </row>
    <row r="83" spans="1:8" x14ac:dyDescent="0.3">
      <c r="A83" s="66" t="s">
        <v>1494</v>
      </c>
      <c r="B83" s="276" t="s">
        <v>1509</v>
      </c>
      <c r="C83" s="622">
        <v>1.802709456711562E-3</v>
      </c>
      <c r="D83" s="66" t="s">
        <v>1226</v>
      </c>
      <c r="E83" s="66" t="s">
        <v>1226</v>
      </c>
      <c r="F83" s="66" t="s">
        <v>1226</v>
      </c>
      <c r="G83" s="638">
        <v>1.802709456711562E-3</v>
      </c>
      <c r="H83" s="64"/>
    </row>
    <row r="84" spans="1:8" x14ac:dyDescent="0.3">
      <c r="A84" s="66" t="s">
        <v>1495</v>
      </c>
      <c r="B84" s="276" t="s">
        <v>1507</v>
      </c>
      <c r="C84" s="622">
        <v>6.7470364414449655E-4</v>
      </c>
      <c r="D84" s="66" t="s">
        <v>1226</v>
      </c>
      <c r="E84" s="66" t="s">
        <v>1226</v>
      </c>
      <c r="F84" s="66" t="s">
        <v>1226</v>
      </c>
      <c r="G84" s="638">
        <v>6.7470364414449655E-4</v>
      </c>
      <c r="H84" s="64"/>
    </row>
    <row r="85" spans="1:8" x14ac:dyDescent="0.3">
      <c r="A85" s="66" t="s">
        <v>1496</v>
      </c>
      <c r="B85" s="276" t="s">
        <v>1508</v>
      </c>
      <c r="C85" s="622">
        <v>6.9999999999999999E-4</v>
      </c>
      <c r="D85" s="66" t="s">
        <v>1226</v>
      </c>
      <c r="E85" s="66" t="s">
        <v>1226</v>
      </c>
      <c r="F85" s="66" t="s">
        <v>1226</v>
      </c>
      <c r="G85" s="638">
        <v>6.9999999999999999E-4</v>
      </c>
      <c r="H85" s="64"/>
    </row>
    <row r="86" spans="1:8" x14ac:dyDescent="0.3">
      <c r="A86" s="66" t="s">
        <v>1511</v>
      </c>
      <c r="B86" s="276" t="s">
        <v>1510</v>
      </c>
      <c r="C86" s="622">
        <v>5.9999999999999995E-4</v>
      </c>
      <c r="D86" s="66" t="s">
        <v>1226</v>
      </c>
      <c r="E86" s="66" t="s">
        <v>1226</v>
      </c>
      <c r="F86" s="66" t="s">
        <v>1226</v>
      </c>
      <c r="G86" s="638">
        <v>5.9999999999999995E-4</v>
      </c>
      <c r="H86" s="64"/>
    </row>
    <row r="87" spans="1:8" outlineLevel="1" x14ac:dyDescent="0.3">
      <c r="A87" s="66" t="s">
        <v>1497</v>
      </c>
      <c r="B87" s="276" t="s">
        <v>3027</v>
      </c>
      <c r="C87" s="622">
        <v>1.2979263943415302E-3</v>
      </c>
      <c r="D87" s="66" t="s">
        <v>1226</v>
      </c>
      <c r="E87" s="66" t="s">
        <v>1226</v>
      </c>
      <c r="F87" s="66" t="s">
        <v>1226</v>
      </c>
      <c r="G87" s="638">
        <v>1.2979263943415302E-3</v>
      </c>
      <c r="H87" s="64"/>
    </row>
    <row r="88" spans="1:8" outlineLevel="1" x14ac:dyDescent="0.3">
      <c r="A88" s="66" t="s">
        <v>1498</v>
      </c>
      <c r="H88" s="64"/>
    </row>
    <row r="89" spans="1:8" outlineLevel="1" x14ac:dyDescent="0.3">
      <c r="A89" s="66" t="s">
        <v>1499</v>
      </c>
      <c r="H89" s="64"/>
    </row>
    <row r="90" spans="1:8" outlineLevel="1" x14ac:dyDescent="0.3">
      <c r="A90" s="66" t="s">
        <v>1500</v>
      </c>
      <c r="C90" s="656"/>
      <c r="E90" s="658"/>
      <c r="H90" s="64"/>
    </row>
    <row r="91" spans="1:8" x14ac:dyDescent="0.3">
      <c r="B91" s="656"/>
      <c r="C91" s="656"/>
      <c r="D91" s="656"/>
      <c r="E91" s="656"/>
      <c r="F91" s="656"/>
      <c r="H91" s="64"/>
    </row>
    <row r="92" spans="1:8" x14ac:dyDescent="0.3">
      <c r="B92" s="656"/>
      <c r="C92" s="657"/>
      <c r="E92" s="659"/>
      <c r="H92" s="64"/>
    </row>
    <row r="93" spans="1:8" x14ac:dyDescent="0.3">
      <c r="B93" s="656"/>
      <c r="C93" s="657"/>
      <c r="D93" s="622"/>
      <c r="E93" s="622"/>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35" t="s">
        <v>1524</v>
      </c>
      <c r="B1" s="735"/>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37" t="s">
        <v>2507</v>
      </c>
      <c r="C6" s="738"/>
      <c r="D6" s="283"/>
      <c r="E6" s="229"/>
      <c r="F6" s="229"/>
      <c r="G6" s="229"/>
    </row>
    <row r="7" spans="1:7" x14ac:dyDescent="0.3">
      <c r="A7" s="335"/>
      <c r="B7" s="739" t="s">
        <v>1661</v>
      </c>
      <c r="C7" s="739"/>
      <c r="D7" s="332"/>
      <c r="E7" s="224"/>
      <c r="F7" s="224"/>
      <c r="G7" s="224"/>
    </row>
    <row r="8" spans="1:7" x14ac:dyDescent="0.3">
      <c r="A8" s="224"/>
      <c r="B8" s="740" t="s">
        <v>1662</v>
      </c>
      <c r="C8" s="741"/>
      <c r="D8" s="332"/>
      <c r="E8" s="224"/>
      <c r="F8" s="224"/>
      <c r="G8" s="224"/>
    </row>
    <row r="9" spans="1:7" x14ac:dyDescent="0.3">
      <c r="A9" s="224"/>
      <c r="B9" s="742" t="s">
        <v>1663</v>
      </c>
      <c r="C9" s="743"/>
      <c r="D9" s="332"/>
      <c r="E9" s="224"/>
      <c r="F9" s="224"/>
      <c r="G9" s="224"/>
    </row>
    <row r="10" spans="1:7" ht="15" thickBot="1" x14ac:dyDescent="0.35">
      <c r="A10" s="224"/>
      <c r="B10" s="744" t="s">
        <v>1664</v>
      </c>
      <c r="C10" s="745"/>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36" t="s">
        <v>1661</v>
      </c>
      <c r="C14" s="736"/>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36" t="s">
        <v>1662</v>
      </c>
      <c r="C25" s="736"/>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51" t="s">
        <v>1524</v>
      </c>
      <c r="B1" s="751"/>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52" t="s">
        <v>2186</v>
      </c>
      <c r="F5" s="753"/>
      <c r="G5" s="291" t="s">
        <v>2185</v>
      </c>
      <c r="H5" s="281"/>
    </row>
    <row r="6" spans="1:9" x14ac:dyDescent="0.3">
      <c r="A6" s="276"/>
      <c r="B6" s="276"/>
      <c r="C6" s="276"/>
      <c r="D6" s="276"/>
      <c r="F6" s="292"/>
      <c r="G6" s="292"/>
    </row>
    <row r="7" spans="1:9" ht="18.75" customHeight="1" x14ac:dyDescent="0.3">
      <c r="A7" s="293"/>
      <c r="B7" s="737" t="s">
        <v>2216</v>
      </c>
      <c r="C7" s="738"/>
      <c r="D7" s="294"/>
      <c r="E7" s="737" t="s">
        <v>2203</v>
      </c>
      <c r="F7" s="754"/>
      <c r="G7" s="754"/>
      <c r="H7" s="738"/>
    </row>
    <row r="8" spans="1:9" ht="18.75" customHeight="1" x14ac:dyDescent="0.3">
      <c r="A8" s="276"/>
      <c r="B8" s="755" t="s">
        <v>2179</v>
      </c>
      <c r="C8" s="756"/>
      <c r="D8" s="294"/>
      <c r="E8" s="757" t="s">
        <v>83</v>
      </c>
      <c r="F8" s="758"/>
      <c r="G8" s="758"/>
      <c r="H8" s="759"/>
    </row>
    <row r="9" spans="1:9" ht="18.75" customHeight="1" x14ac:dyDescent="0.3">
      <c r="A9" s="276"/>
      <c r="B9" s="755" t="s">
        <v>2183</v>
      </c>
      <c r="C9" s="756"/>
      <c r="D9" s="295"/>
      <c r="E9" s="757"/>
      <c r="F9" s="758"/>
      <c r="G9" s="758"/>
      <c r="H9" s="759"/>
      <c r="I9" s="281"/>
    </row>
    <row r="10" spans="1:9" x14ac:dyDescent="0.3">
      <c r="A10" s="296"/>
      <c r="B10" s="760"/>
      <c r="C10" s="760"/>
      <c r="D10" s="294"/>
      <c r="E10" s="757"/>
      <c r="F10" s="758"/>
      <c r="G10" s="758"/>
      <c r="H10" s="759"/>
      <c r="I10" s="281"/>
    </row>
    <row r="11" spans="1:9" ht="15" thickBot="1" x14ac:dyDescent="0.35">
      <c r="A11" s="296"/>
      <c r="B11" s="761"/>
      <c r="C11" s="762"/>
      <c r="D11" s="295"/>
      <c r="E11" s="757"/>
      <c r="F11" s="758"/>
      <c r="G11" s="758"/>
      <c r="H11" s="759"/>
      <c r="I11" s="281"/>
    </row>
    <row r="12" spans="1:9" x14ac:dyDescent="0.3">
      <c r="A12" s="276"/>
      <c r="B12" s="297"/>
      <c r="C12" s="276"/>
      <c r="D12" s="276"/>
      <c r="E12" s="757"/>
      <c r="F12" s="758"/>
      <c r="G12" s="758"/>
      <c r="H12" s="759"/>
      <c r="I12" s="281"/>
    </row>
    <row r="13" spans="1:9" ht="15.75" customHeight="1" thickBot="1" x14ac:dyDescent="0.35">
      <c r="A13" s="276"/>
      <c r="B13" s="297"/>
      <c r="C13" s="276"/>
      <c r="D13" s="276"/>
      <c r="E13" s="746" t="s">
        <v>2217</v>
      </c>
      <c r="F13" s="747"/>
      <c r="G13" s="748" t="s">
        <v>2218</v>
      </c>
      <c r="H13" s="749"/>
      <c r="I13" s="281"/>
    </row>
    <row r="14" spans="1:9" x14ac:dyDescent="0.3">
      <c r="A14" s="276"/>
      <c r="B14" s="297"/>
      <c r="C14" s="276"/>
      <c r="D14" s="276"/>
      <c r="E14" s="298"/>
      <c r="F14" s="298"/>
      <c r="G14" s="276"/>
      <c r="H14" s="282"/>
    </row>
    <row r="15" spans="1:9" ht="18.75" customHeight="1" x14ac:dyDescent="0.3">
      <c r="A15" s="299"/>
      <c r="B15" s="750" t="s">
        <v>2219</v>
      </c>
      <c r="C15" s="750"/>
      <c r="D15" s="750"/>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50" t="s">
        <v>2183</v>
      </c>
      <c r="C20" s="750"/>
      <c r="D20" s="750"/>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T24" sqref="T24"/>
    </sheetView>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election activeCell="V27" sqref="V27"/>
    </sheetView>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3028</v>
      </c>
      <c r="B1" s="108" t="s">
        <v>3029</v>
      </c>
      <c r="C1" s="108"/>
    </row>
    <row r="2" spans="1:5" ht="17.399999999999999" x14ac:dyDescent="0.3">
      <c r="A2" s="387">
        <v>1906499999.9999998</v>
      </c>
      <c r="B2" s="660">
        <v>0.12602739726027398</v>
      </c>
      <c r="C2" s="661"/>
      <c r="D2" s="266"/>
      <c r="E2" s="393" t="e">
        <f>(#REF!-#REF!)/365</f>
        <v>#REF!</v>
      </c>
    </row>
    <row r="3" spans="1:5" ht="17.399999999999999" x14ac:dyDescent="0.3">
      <c r="A3" s="387">
        <v>1500000000</v>
      </c>
      <c r="B3" s="660">
        <v>0.41095890410958902</v>
      </c>
      <c r="C3" s="661"/>
      <c r="D3" s="266"/>
      <c r="E3" s="393" t="e">
        <f>(#REF!-#REF!)/365</f>
        <v>#REF!</v>
      </c>
    </row>
    <row r="4" spans="1:5" ht="17.399999999999999" x14ac:dyDescent="0.3">
      <c r="A4" s="387">
        <v>2328375000</v>
      </c>
      <c r="B4" s="660">
        <v>0.70136986301369864</v>
      </c>
      <c r="C4" s="661"/>
      <c r="D4" s="266"/>
      <c r="E4" s="393" t="e">
        <f>(#REF!-#REF!)/365</f>
        <v>#REF!</v>
      </c>
    </row>
    <row r="5" spans="1:5" ht="17.399999999999999" x14ac:dyDescent="0.3">
      <c r="A5" s="387">
        <v>2330825000</v>
      </c>
      <c r="B5" s="660">
        <v>1.1260273972602739</v>
      </c>
      <c r="C5" s="661"/>
      <c r="D5" s="266"/>
      <c r="E5" s="393" t="e">
        <f>(#REF!-#REF!)/365</f>
        <v>#REF!</v>
      </c>
    </row>
    <row r="6" spans="1:5" ht="17.399999999999999" x14ac:dyDescent="0.3">
      <c r="A6" s="387">
        <v>1501280000</v>
      </c>
      <c r="B6" s="660">
        <v>1.3945205479452054</v>
      </c>
      <c r="C6" s="661"/>
      <c r="D6" s="266"/>
      <c r="E6" s="393" t="e">
        <f>(#REF!-#REF!)/365</f>
        <v>#REF!</v>
      </c>
    </row>
    <row r="7" spans="1:5" ht="17.399999999999999" x14ac:dyDescent="0.3">
      <c r="A7" s="387">
        <v>2215440000</v>
      </c>
      <c r="B7" s="660">
        <v>1.7424657534246575</v>
      </c>
      <c r="C7" s="661"/>
      <c r="D7" s="266"/>
      <c r="E7" s="393" t="e">
        <f>(#REF!-#REF!)/365</f>
        <v>#REF!</v>
      </c>
    </row>
    <row r="8" spans="1:5" ht="17.399999999999999" x14ac:dyDescent="0.3">
      <c r="A8" s="387">
        <v>2000000000</v>
      </c>
      <c r="B8" s="660">
        <v>1.7589041095890412</v>
      </c>
      <c r="C8" s="661"/>
      <c r="D8" s="266"/>
      <c r="E8" s="393" t="e">
        <f>(#REF!-#REF!)/365</f>
        <v>#REF!</v>
      </c>
    </row>
    <row r="9" spans="1:5" ht="17.399999999999999" x14ac:dyDescent="0.3">
      <c r="A9" s="387">
        <v>1952500000</v>
      </c>
      <c r="B9" s="660">
        <v>1.904109589041096</v>
      </c>
      <c r="C9" s="661"/>
      <c r="D9" s="266"/>
      <c r="E9" s="393" t="e">
        <f>(#REF!-#REF!)/365</f>
        <v>#REF!</v>
      </c>
    </row>
    <row r="10" spans="1:5" ht="17.399999999999999" x14ac:dyDescent="0.3">
      <c r="A10" s="387">
        <v>1500000000</v>
      </c>
      <c r="B10" s="660">
        <v>1.9068493150684931</v>
      </c>
      <c r="C10" s="661"/>
      <c r="D10" s="266"/>
      <c r="E10" s="393" t="e">
        <f>(#REF!-#REF!)/365</f>
        <v>#REF!</v>
      </c>
    </row>
    <row r="11" spans="1:5" ht="17.399999999999999" x14ac:dyDescent="0.3">
      <c r="A11" s="387">
        <v>722400000</v>
      </c>
      <c r="B11" s="660">
        <v>1.9616438356164383</v>
      </c>
      <c r="C11" s="661"/>
      <c r="D11" s="266"/>
      <c r="E11" s="393" t="e">
        <f>(#REF!-#REF!)/365</f>
        <v>#REF!</v>
      </c>
    </row>
    <row r="12" spans="1:5" ht="17.399999999999999" x14ac:dyDescent="0.3">
      <c r="A12" s="400">
        <v>1730000000</v>
      </c>
      <c r="B12" s="662">
        <v>1.9643835616438357</v>
      </c>
      <c r="C12" s="661"/>
      <c r="D12" s="266"/>
      <c r="E12" s="393" t="e">
        <f>(#REF!-#REF!)/365</f>
        <v>#REF!</v>
      </c>
    </row>
    <row r="13" spans="1:5" ht="17.399999999999999" x14ac:dyDescent="0.3">
      <c r="A13" s="387">
        <v>2556050000</v>
      </c>
      <c r="B13" s="660">
        <v>2.473972602739726</v>
      </c>
      <c r="C13" s="661"/>
      <c r="D13" s="266"/>
      <c r="E13" s="393" t="e">
        <f>(#REF!-#REF!)/365</f>
        <v>#REF!</v>
      </c>
    </row>
    <row r="14" spans="1:5" ht="17.399999999999999" x14ac:dyDescent="0.3">
      <c r="A14" s="400">
        <v>471737500</v>
      </c>
      <c r="B14" s="660">
        <v>2.6465753424657534</v>
      </c>
      <c r="C14" s="661"/>
      <c r="D14" s="266"/>
      <c r="E14" s="393" t="e">
        <f>(#REF!-#REF!)/365</f>
        <v>#REF!</v>
      </c>
    </row>
    <row r="15" spans="1:5" ht="17.399999999999999" x14ac:dyDescent="0.3">
      <c r="A15" s="387">
        <v>1927950000</v>
      </c>
      <c r="B15" s="660">
        <v>2.6986301369863015</v>
      </c>
      <c r="C15" s="661"/>
      <c r="D15" s="266"/>
      <c r="E15" s="393" t="e">
        <f>(#REF!-#REF!)/365</f>
        <v>#REF!</v>
      </c>
    </row>
    <row r="16" spans="1:5" ht="17.399999999999999" x14ac:dyDescent="0.3">
      <c r="A16" s="400">
        <v>234400000</v>
      </c>
      <c r="B16" s="660">
        <v>4.9397260273972599</v>
      </c>
      <c r="C16" s="661"/>
      <c r="D16" s="266"/>
      <c r="E16" s="393" t="e">
        <f>(#REF!-#REF!)/365</f>
        <v>#REF!</v>
      </c>
    </row>
    <row r="17" spans="1:5" ht="17.399999999999999" x14ac:dyDescent="0.3">
      <c r="A17" s="387">
        <v>200750400</v>
      </c>
      <c r="B17" s="660">
        <v>14.421917808219177</v>
      </c>
      <c r="C17" s="663"/>
      <c r="D17" s="266"/>
      <c r="E17" s="393"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98" t="s">
        <v>2062</v>
      </c>
      <c r="F6" s="698"/>
      <c r="G6" s="698"/>
      <c r="H6" s="7"/>
      <c r="I6" s="7"/>
      <c r="J6" s="8"/>
    </row>
    <row r="7" spans="2:10" ht="25.8" x14ac:dyDescent="0.3">
      <c r="B7" s="6"/>
      <c r="C7" s="7"/>
      <c r="D7" s="7"/>
      <c r="E7" s="7"/>
      <c r="F7" s="12" t="s">
        <v>12</v>
      </c>
      <c r="G7" s="7"/>
      <c r="H7" s="7"/>
      <c r="I7" s="7"/>
      <c r="J7" s="8"/>
    </row>
    <row r="8" spans="2:10" ht="25.8" x14ac:dyDescent="0.3">
      <c r="B8" s="6"/>
      <c r="C8" s="7"/>
      <c r="D8" s="7"/>
      <c r="E8" s="7"/>
      <c r="F8" s="12" t="s">
        <v>2686</v>
      </c>
      <c r="G8" s="7"/>
      <c r="H8" s="7"/>
      <c r="I8" s="7"/>
      <c r="J8" s="8"/>
    </row>
    <row r="9" spans="2:10" ht="21" x14ac:dyDescent="0.3">
      <c r="B9" s="6"/>
      <c r="C9" s="7"/>
      <c r="D9" s="7"/>
      <c r="E9" s="7"/>
      <c r="F9" s="617" t="s">
        <v>3038</v>
      </c>
      <c r="G9" s="7"/>
      <c r="H9" s="7"/>
      <c r="I9" s="7"/>
      <c r="J9" s="8"/>
    </row>
    <row r="10" spans="2:10" ht="21" x14ac:dyDescent="0.3">
      <c r="B10" s="6"/>
      <c r="C10" s="7"/>
      <c r="D10" s="7"/>
      <c r="E10" s="7"/>
      <c r="F10" s="617" t="s">
        <v>3039</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01" t="s">
        <v>15</v>
      </c>
      <c r="E24" s="697" t="s">
        <v>16</v>
      </c>
      <c r="F24" s="697"/>
      <c r="G24" s="697"/>
      <c r="H24" s="697"/>
      <c r="I24" s="7"/>
      <c r="J24" s="8"/>
    </row>
    <row r="25" spans="2:10" x14ac:dyDescent="0.3">
      <c r="B25" s="6"/>
      <c r="C25" s="7"/>
      <c r="D25" s="7"/>
      <c r="E25" s="16"/>
      <c r="F25" s="16"/>
      <c r="G25" s="16"/>
      <c r="H25" s="7"/>
      <c r="I25" s="7"/>
      <c r="J25" s="8"/>
    </row>
    <row r="26" spans="2:10" x14ac:dyDescent="0.3">
      <c r="B26" s="6"/>
      <c r="C26" s="7"/>
      <c r="D26" s="701" t="s">
        <v>17</v>
      </c>
      <c r="E26" s="697"/>
      <c r="F26" s="697"/>
      <c r="G26" s="697"/>
      <c r="H26" s="697"/>
      <c r="I26" s="7"/>
      <c r="J26" s="8"/>
    </row>
    <row r="27" spans="2:10" x14ac:dyDescent="0.3">
      <c r="B27" s="6"/>
      <c r="C27" s="7"/>
      <c r="D27" s="17"/>
      <c r="E27" s="17"/>
      <c r="F27" s="17"/>
      <c r="G27" s="17"/>
      <c r="H27" s="17"/>
      <c r="I27" s="7"/>
      <c r="J27" s="8"/>
    </row>
    <row r="28" spans="2:10" x14ac:dyDescent="0.3">
      <c r="B28" s="6"/>
      <c r="C28" s="7"/>
      <c r="D28" s="701" t="s">
        <v>18</v>
      </c>
      <c r="E28" s="697" t="s">
        <v>16</v>
      </c>
      <c r="F28" s="697"/>
      <c r="G28" s="697"/>
      <c r="H28" s="697"/>
      <c r="I28" s="7"/>
      <c r="J28" s="8"/>
    </row>
    <row r="29" spans="2:10" x14ac:dyDescent="0.3">
      <c r="B29" s="6"/>
      <c r="C29" s="7"/>
      <c r="D29" s="17"/>
      <c r="E29" s="17"/>
      <c r="F29" s="17"/>
      <c r="G29" s="17"/>
      <c r="H29" s="17"/>
      <c r="I29" s="7"/>
      <c r="J29" s="8"/>
    </row>
    <row r="30" spans="2:10" x14ac:dyDescent="0.3">
      <c r="B30" s="6"/>
      <c r="C30" s="7"/>
      <c r="D30" s="701" t="s">
        <v>19</v>
      </c>
      <c r="E30" s="697" t="s">
        <v>16</v>
      </c>
      <c r="F30" s="697"/>
      <c r="G30" s="697"/>
      <c r="H30" s="697"/>
      <c r="I30" s="7"/>
      <c r="J30" s="8"/>
    </row>
    <row r="31" spans="2:10" x14ac:dyDescent="0.3">
      <c r="B31" s="6"/>
      <c r="C31" s="7"/>
      <c r="D31" s="17"/>
      <c r="E31" s="17"/>
      <c r="F31" s="17"/>
      <c r="G31" s="17"/>
      <c r="H31" s="17"/>
      <c r="I31" s="7"/>
      <c r="J31" s="8"/>
    </row>
    <row r="32" spans="2:10" x14ac:dyDescent="0.3">
      <c r="B32" s="6"/>
      <c r="C32" s="7"/>
      <c r="D32" s="701" t="s">
        <v>20</v>
      </c>
      <c r="E32" s="697" t="s">
        <v>16</v>
      </c>
      <c r="F32" s="697"/>
      <c r="G32" s="697"/>
      <c r="H32" s="697"/>
      <c r="I32" s="7"/>
      <c r="J32" s="8"/>
    </row>
    <row r="33" spans="1:18" x14ac:dyDescent="0.3">
      <c r="B33" s="6"/>
      <c r="C33" s="7"/>
      <c r="D33" s="16"/>
      <c r="E33" s="16"/>
      <c r="F33" s="16"/>
      <c r="G33" s="16"/>
      <c r="H33" s="16"/>
      <c r="I33" s="7"/>
      <c r="J33" s="8"/>
    </row>
    <row r="34" spans="1:18" x14ac:dyDescent="0.3">
      <c r="B34" s="6"/>
      <c r="C34" s="7"/>
      <c r="D34" s="701" t="s">
        <v>21</v>
      </c>
      <c r="E34" s="697" t="s">
        <v>16</v>
      </c>
      <c r="F34" s="697"/>
      <c r="G34" s="697"/>
      <c r="H34" s="697"/>
      <c r="I34" s="7"/>
      <c r="J34" s="8"/>
    </row>
    <row r="35" spans="1:18" x14ac:dyDescent="0.3">
      <c r="B35" s="6"/>
      <c r="C35" s="7"/>
      <c r="D35" s="7"/>
      <c r="E35" s="7"/>
      <c r="F35" s="7"/>
      <c r="G35" s="7"/>
      <c r="H35" s="7"/>
      <c r="I35" s="7"/>
      <c r="J35" s="8"/>
    </row>
    <row r="36" spans="1:18" x14ac:dyDescent="0.3">
      <c r="B36" s="6"/>
      <c r="C36" s="7"/>
      <c r="D36" s="699" t="s">
        <v>22</v>
      </c>
      <c r="E36" s="700"/>
      <c r="F36" s="700"/>
      <c r="G36" s="700"/>
      <c r="H36" s="700"/>
      <c r="I36" s="7"/>
      <c r="J36" s="8"/>
    </row>
    <row r="37" spans="1:18" x14ac:dyDescent="0.3">
      <c r="B37" s="6"/>
      <c r="C37" s="7"/>
      <c r="D37" s="7"/>
      <c r="E37" s="7"/>
      <c r="F37" s="15"/>
      <c r="G37" s="7"/>
      <c r="H37" s="7"/>
      <c r="I37" s="7"/>
      <c r="J37" s="8"/>
    </row>
    <row r="38" spans="1:18" x14ac:dyDescent="0.3">
      <c r="B38" s="6"/>
      <c r="C38" s="7"/>
      <c r="D38" s="699" t="s">
        <v>1525</v>
      </c>
      <c r="E38" s="700"/>
      <c r="F38" s="700"/>
      <c r="G38" s="700"/>
      <c r="H38" s="700"/>
      <c r="I38" s="7"/>
      <c r="J38" s="8"/>
    </row>
    <row r="39" spans="1:18" x14ac:dyDescent="0.3">
      <c r="B39" s="6"/>
      <c r="C39" s="7"/>
      <c r="D39" s="143"/>
      <c r="E39" s="143"/>
      <c r="F39" s="143"/>
      <c r="G39" s="143"/>
      <c r="H39" s="143"/>
      <c r="I39" s="7"/>
      <c r="J39" s="8"/>
    </row>
    <row r="40" spans="1:18" s="266" customFormat="1" x14ac:dyDescent="0.3">
      <c r="A40" s="2"/>
      <c r="B40" s="6"/>
      <c r="C40" s="7"/>
      <c r="D40" s="696" t="s">
        <v>2508</v>
      </c>
      <c r="E40" s="697" t="s">
        <v>16</v>
      </c>
      <c r="F40" s="697"/>
      <c r="G40" s="697"/>
      <c r="H40" s="697"/>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702" t="s">
        <v>1592</v>
      </c>
      <c r="D25" s="702"/>
      <c r="E25" s="702"/>
      <c r="F25" s="702"/>
      <c r="G25" s="702"/>
      <c r="H25" s="702"/>
      <c r="I25" s="14"/>
      <c r="J25" s="8"/>
    </row>
    <row r="26" spans="2:14" s="2" customFormat="1" x14ac:dyDescent="0.3">
      <c r="B26" s="6"/>
      <c r="C26" s="702"/>
      <c r="D26" s="702"/>
      <c r="E26" s="702"/>
      <c r="F26" s="702"/>
      <c r="G26" s="702"/>
      <c r="H26" s="702"/>
      <c r="I26" s="14"/>
      <c r="J26" s="8"/>
    </row>
    <row r="27" spans="2:14" s="2" customFormat="1" x14ac:dyDescent="0.3">
      <c r="B27" s="6"/>
      <c r="C27" s="702" t="s">
        <v>1591</v>
      </c>
      <c r="D27" s="702"/>
      <c r="E27" s="702"/>
      <c r="F27" s="702"/>
      <c r="G27" s="702"/>
      <c r="H27" s="702"/>
      <c r="I27" s="14"/>
      <c r="J27" s="8"/>
    </row>
    <row r="28" spans="2:14" s="2" customFormat="1" x14ac:dyDescent="0.3">
      <c r="B28" s="6"/>
      <c r="C28" s="702"/>
      <c r="D28" s="702"/>
      <c r="E28" s="702"/>
      <c r="F28" s="702"/>
      <c r="G28" s="702"/>
      <c r="H28" s="702"/>
      <c r="I28" s="14"/>
      <c r="J28" s="8"/>
    </row>
    <row r="29" spans="2:14" s="2" customFormat="1" x14ac:dyDescent="0.3">
      <c r="B29" s="6"/>
      <c r="C29" s="702" t="s">
        <v>1593</v>
      </c>
      <c r="D29" s="702"/>
      <c r="E29" s="702"/>
      <c r="F29" s="702"/>
      <c r="G29" s="702"/>
      <c r="H29" s="702"/>
      <c r="I29" s="14"/>
      <c r="J29" s="8"/>
    </row>
    <row r="30" spans="2:14" s="2" customFormat="1" x14ac:dyDescent="0.3">
      <c r="B30" s="6"/>
      <c r="C30" s="702"/>
      <c r="D30" s="702"/>
      <c r="E30" s="702"/>
      <c r="F30" s="702"/>
      <c r="G30" s="702"/>
      <c r="H30" s="702"/>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03" t="s">
        <v>37</v>
      </c>
      <c r="B1" s="704"/>
      <c r="C1" s="704"/>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5" sqref="C235"/>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8" t="s">
        <v>12</v>
      </c>
      <c r="E14" s="72"/>
      <c r="F14" s="72"/>
      <c r="H14" s="64"/>
      <c r="L14" s="64"/>
      <c r="M14" s="64"/>
    </row>
    <row r="15" spans="1:13" x14ac:dyDescent="0.3">
      <c r="A15" s="66" t="s">
        <v>84</v>
      </c>
      <c r="B15" s="80" t="s">
        <v>85</v>
      </c>
      <c r="C15" s="618" t="s">
        <v>2686</v>
      </c>
      <c r="E15" s="72"/>
      <c r="F15" s="72"/>
      <c r="H15" s="64"/>
      <c r="L15" s="64"/>
      <c r="M15" s="64"/>
    </row>
    <row r="16" spans="1:13" ht="57.6" x14ac:dyDescent="0.3">
      <c r="A16" s="66" t="s">
        <v>86</v>
      </c>
      <c r="B16" s="80" t="s">
        <v>87</v>
      </c>
      <c r="C16" s="619" t="s">
        <v>2995</v>
      </c>
      <c r="E16" s="72"/>
      <c r="F16" s="72"/>
      <c r="H16" s="64"/>
      <c r="L16" s="64"/>
      <c r="M16" s="64"/>
    </row>
    <row r="17" spans="1:13" x14ac:dyDescent="0.3">
      <c r="A17" s="66" t="s">
        <v>88</v>
      </c>
      <c r="B17" s="80" t="s">
        <v>89</v>
      </c>
      <c r="C17" s="620">
        <f>'D. Insert Nat Trans Templ'!I6</f>
        <v>44439</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8" t="s">
        <v>2996</v>
      </c>
      <c r="D27" s="83"/>
      <c r="E27" s="83"/>
      <c r="F27" s="83"/>
      <c r="H27" s="64"/>
      <c r="L27" s="64"/>
      <c r="M27" s="64"/>
    </row>
    <row r="28" spans="1:13" x14ac:dyDescent="0.3">
      <c r="A28" s="66" t="s">
        <v>100</v>
      </c>
      <c r="B28" s="82" t="s">
        <v>101</v>
      </c>
      <c r="C28" s="618" t="s">
        <v>2996</v>
      </c>
      <c r="D28" s="83"/>
      <c r="E28" s="83"/>
      <c r="F28" s="83"/>
      <c r="H28" s="64"/>
      <c r="L28" s="64"/>
      <c r="M28" s="64"/>
    </row>
    <row r="29" spans="1:13" x14ac:dyDescent="0.3">
      <c r="A29" s="66" t="s">
        <v>102</v>
      </c>
      <c r="B29" s="82" t="s">
        <v>103</v>
      </c>
      <c r="C29" s="619" t="s">
        <v>2997</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21">
        <v>37270.111742260575</v>
      </c>
      <c r="F38" s="83"/>
      <c r="H38" s="64"/>
      <c r="L38" s="64"/>
      <c r="M38" s="64"/>
    </row>
    <row r="39" spans="1:14" x14ac:dyDescent="0.3">
      <c r="A39" s="66" t="s">
        <v>112</v>
      </c>
      <c r="B39" s="83" t="s">
        <v>113</v>
      </c>
      <c r="C39" s="621">
        <v>25010.582900000001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23">
        <f>IF(OR(C38="[For completion]",C39="[For completion]"),"Please complete G.3.1.1 and G.3.1.2",(C38/C39-1))</f>
        <v>0.49017365533933921</v>
      </c>
      <c r="E45" s="184"/>
      <c r="F45" s="622">
        <v>5.2631578947368363E-2</v>
      </c>
      <c r="G45" s="66" t="s">
        <v>1226</v>
      </c>
      <c r="H45" s="64"/>
      <c r="L45" s="64"/>
      <c r="M45" s="64"/>
      <c r="N45" s="96"/>
    </row>
    <row r="46" spans="1:14" outlineLevel="1" x14ac:dyDescent="0.3">
      <c r="A46" s="66" t="s">
        <v>125</v>
      </c>
      <c r="B46" s="81" t="s">
        <v>126</v>
      </c>
      <c r="C46" s="184"/>
      <c r="D46" s="622">
        <v>6.9518716577540163E-2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37270.111742260575</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37270.111742260575</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2.7896639812560355</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4186.9309415199978</v>
      </c>
      <c r="D70" s="190" t="s">
        <v>1229</v>
      </c>
      <c r="E70" s="62"/>
      <c r="F70" s="92">
        <f t="shared" ref="F70:F76" si="1">IF($C$77=0,"",IF(C70="[for completion]","",C70/$C$77))</f>
        <v>0.11234017677420893</v>
      </c>
      <c r="G70" s="204" t="str">
        <f>IF($D$77=0,"",IF(D70="[Mark as ND1 if not relevant]","",D70/$D$77))</f>
        <v/>
      </c>
      <c r="H70" s="64"/>
      <c r="L70" s="64"/>
      <c r="M70" s="64"/>
      <c r="N70" s="96"/>
    </row>
    <row r="71" spans="1:14" x14ac:dyDescent="0.3">
      <c r="A71" s="66" t="s">
        <v>161</v>
      </c>
      <c r="B71" s="180" t="s">
        <v>1547</v>
      </c>
      <c r="C71" s="190">
        <v>8311.2038835199055</v>
      </c>
      <c r="D71" s="190" t="s">
        <v>1229</v>
      </c>
      <c r="E71" s="62"/>
      <c r="F71" s="92">
        <f t="shared" si="1"/>
        <v>0.22299916729511657</v>
      </c>
      <c r="G71" s="204" t="str">
        <f t="shared" ref="G71:G76" si="2">IF($D$77=0,"",IF(D71="[Mark as ND1 if not relevant]","",D71/$D$77))</f>
        <v/>
      </c>
      <c r="H71" s="64"/>
      <c r="L71" s="64"/>
      <c r="M71" s="64"/>
      <c r="N71" s="96"/>
    </row>
    <row r="72" spans="1:14" x14ac:dyDescent="0.3">
      <c r="A72" s="66" t="s">
        <v>162</v>
      </c>
      <c r="B72" s="179" t="s">
        <v>1548</v>
      </c>
      <c r="C72" s="190">
        <v>6634.592646399984</v>
      </c>
      <c r="D72" s="190" t="s">
        <v>1229</v>
      </c>
      <c r="E72" s="62"/>
      <c r="F72" s="92">
        <f t="shared" si="1"/>
        <v>0.17801375784116955</v>
      </c>
      <c r="G72" s="204" t="str">
        <f t="shared" si="2"/>
        <v/>
      </c>
      <c r="H72" s="64"/>
      <c r="L72" s="64"/>
      <c r="M72" s="64"/>
      <c r="N72" s="96"/>
    </row>
    <row r="73" spans="1:14" x14ac:dyDescent="0.3">
      <c r="A73" s="66" t="s">
        <v>163</v>
      </c>
      <c r="B73" s="179" t="s">
        <v>1549</v>
      </c>
      <c r="C73" s="190">
        <v>6984.4555995799874</v>
      </c>
      <c r="D73" s="190" t="s">
        <v>1229</v>
      </c>
      <c r="E73" s="62"/>
      <c r="F73" s="92">
        <f t="shared" si="1"/>
        <v>0.18740098360532789</v>
      </c>
      <c r="G73" s="204" t="str">
        <f t="shared" si="2"/>
        <v/>
      </c>
      <c r="H73" s="64"/>
      <c r="L73" s="64"/>
      <c r="M73" s="64"/>
      <c r="N73" s="96"/>
    </row>
    <row r="74" spans="1:14" x14ac:dyDescent="0.3">
      <c r="A74" s="66" t="s">
        <v>164</v>
      </c>
      <c r="B74" s="179" t="s">
        <v>1550</v>
      </c>
      <c r="C74" s="190">
        <v>10858.46059381003</v>
      </c>
      <c r="D74" s="190" t="s">
        <v>1229</v>
      </c>
      <c r="E74" s="62"/>
      <c r="F74" s="92">
        <f t="shared" si="1"/>
        <v>0.29134499700192257</v>
      </c>
      <c r="G74" s="204" t="str">
        <f t="shared" si="2"/>
        <v/>
      </c>
      <c r="H74" s="64"/>
      <c r="L74" s="64"/>
      <c r="M74" s="64"/>
      <c r="N74" s="96"/>
    </row>
    <row r="75" spans="1:14" x14ac:dyDescent="0.3">
      <c r="A75" s="66" t="s">
        <v>165</v>
      </c>
      <c r="B75" s="179" t="s">
        <v>1551</v>
      </c>
      <c r="C75" s="190">
        <v>294.34887418999983</v>
      </c>
      <c r="D75" s="190" t="s">
        <v>1229</v>
      </c>
      <c r="E75" s="62"/>
      <c r="F75" s="92">
        <f t="shared" si="1"/>
        <v>7.8977191221093913E-3</v>
      </c>
      <c r="G75" s="204" t="str">
        <f t="shared" si="2"/>
        <v/>
      </c>
      <c r="H75" s="64"/>
      <c r="L75" s="64"/>
      <c r="M75" s="64"/>
      <c r="N75" s="96"/>
    </row>
    <row r="76" spans="1:14" x14ac:dyDescent="0.3">
      <c r="A76" s="66" t="s">
        <v>166</v>
      </c>
      <c r="B76" s="179" t="s">
        <v>1552</v>
      </c>
      <c r="C76" s="190">
        <v>0.11920324</v>
      </c>
      <c r="D76" s="190" t="s">
        <v>1229</v>
      </c>
      <c r="E76" s="62"/>
      <c r="F76" s="92">
        <f t="shared" si="1"/>
        <v>3.1983601451035522E-6</v>
      </c>
      <c r="G76" s="204" t="str">
        <f t="shared" si="2"/>
        <v/>
      </c>
      <c r="H76" s="64"/>
      <c r="L76" s="64"/>
      <c r="M76" s="64"/>
      <c r="N76" s="96"/>
    </row>
    <row r="77" spans="1:14" x14ac:dyDescent="0.3">
      <c r="A77" s="66" t="s">
        <v>167</v>
      </c>
      <c r="B77" s="100" t="s">
        <v>146</v>
      </c>
      <c r="C77" s="192">
        <f>SUM(C70:C76)</f>
        <v>37270.111742259905</v>
      </c>
      <c r="D77" s="192">
        <f>SUM(D70:D76)</f>
        <v>0</v>
      </c>
      <c r="E77" s="83"/>
      <c r="F77" s="625">
        <f>SUM(F70:F76)</f>
        <v>1</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1.961434147668373</v>
      </c>
      <c r="D89" s="194">
        <v>2.9614341476683732</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6159.2</v>
      </c>
      <c r="D93" s="190">
        <v>0</v>
      </c>
      <c r="E93" s="62"/>
      <c r="F93" s="92">
        <f>IF($C$100=0,"",IF(C93="[for completion]","",IF(C93="","",C93/$C$100)))</f>
        <v>0.24626375261329872</v>
      </c>
      <c r="G93" s="92">
        <f>IF($D$100=0,"",IF(D93="[Mark as ND1 if not relevant]","",IF(D93="","",D93/$D$100)))</f>
        <v>0</v>
      </c>
      <c r="H93" s="64"/>
      <c r="L93" s="64"/>
      <c r="M93" s="64"/>
      <c r="N93" s="96"/>
    </row>
    <row r="94" spans="1:14" x14ac:dyDescent="0.3">
      <c r="A94" s="66" t="s">
        <v>184</v>
      </c>
      <c r="B94" s="180" t="s">
        <v>1547</v>
      </c>
      <c r="C94" s="190">
        <v>11621.619999999999</v>
      </c>
      <c r="D94" s="190">
        <v>6159.2</v>
      </c>
      <c r="E94" s="62"/>
      <c r="F94" s="92">
        <f t="shared" ref="F94:F99" si="4">IF($C$100=0,"",IF(C94="[for completion]","",IF(C94="","",C94/$C$100)))</f>
        <v>0.46466809855919028</v>
      </c>
      <c r="G94" s="92">
        <f t="shared" ref="G94:G99" si="5">IF($D$100=0,"",IF(D94="[Mark as ND1 if not relevant]","",IF(D94="","",D94/$D$100)))</f>
        <v>0.24626375261329872</v>
      </c>
      <c r="H94" s="64"/>
      <c r="L94" s="64"/>
      <c r="M94" s="64"/>
      <c r="N94" s="96"/>
    </row>
    <row r="95" spans="1:14" x14ac:dyDescent="0.3">
      <c r="A95" s="66" t="s">
        <v>185</v>
      </c>
      <c r="B95" s="180" t="s">
        <v>1548</v>
      </c>
      <c r="C95" s="190">
        <v>4955.7374999999993</v>
      </c>
      <c r="D95" s="190">
        <v>11621.619999999999</v>
      </c>
      <c r="E95" s="62"/>
      <c r="F95" s="92">
        <f t="shared" si="4"/>
        <v>0.19814562178796716</v>
      </c>
      <c r="G95" s="92">
        <f t="shared" si="5"/>
        <v>0.46466809855919028</v>
      </c>
      <c r="H95" s="64"/>
      <c r="L95" s="64"/>
      <c r="M95" s="64"/>
      <c r="N95" s="96"/>
    </row>
    <row r="96" spans="1:14" x14ac:dyDescent="0.3">
      <c r="A96" s="66" t="s">
        <v>186</v>
      </c>
      <c r="B96" s="180" t="s">
        <v>1549</v>
      </c>
      <c r="C96" s="190">
        <v>0</v>
      </c>
      <c r="D96" s="190">
        <v>4955.7374999999993</v>
      </c>
      <c r="E96" s="62"/>
      <c r="F96" s="92">
        <f t="shared" si="4"/>
        <v>0</v>
      </c>
      <c r="G96" s="92">
        <f t="shared" si="5"/>
        <v>0.19814562178796716</v>
      </c>
      <c r="H96" s="64"/>
      <c r="L96" s="64"/>
      <c r="M96" s="64"/>
      <c r="N96" s="96"/>
    </row>
    <row r="97" spans="1:14" x14ac:dyDescent="0.3">
      <c r="A97" s="66" t="s">
        <v>187</v>
      </c>
      <c r="B97" s="180" t="s">
        <v>1550</v>
      </c>
      <c r="C97" s="190">
        <v>234.40000000000146</v>
      </c>
      <c r="D97" s="190">
        <v>0</v>
      </c>
      <c r="E97" s="62"/>
      <c r="F97" s="92">
        <f t="shared" si="4"/>
        <v>9.3720326686189091E-3</v>
      </c>
      <c r="G97" s="92">
        <f t="shared" si="5"/>
        <v>0</v>
      </c>
      <c r="H97" s="64"/>
      <c r="L97" s="64"/>
      <c r="M97" s="64"/>
    </row>
    <row r="98" spans="1:14" x14ac:dyDescent="0.3">
      <c r="A98" s="66" t="s">
        <v>188</v>
      </c>
      <c r="B98" s="180" t="s">
        <v>1551</v>
      </c>
      <c r="C98" s="190">
        <v>1838.875</v>
      </c>
      <c r="D98" s="190">
        <v>2073.2750000000015</v>
      </c>
      <c r="E98" s="62"/>
      <c r="F98" s="92">
        <f t="shared" si="4"/>
        <v>7.352387616683656E-2</v>
      </c>
      <c r="G98" s="92">
        <f t="shared" si="5"/>
        <v>8.2895908835455459E-2</v>
      </c>
      <c r="H98" s="64"/>
      <c r="L98" s="64"/>
      <c r="M98" s="64"/>
    </row>
    <row r="99" spans="1:14" x14ac:dyDescent="0.3">
      <c r="A99" s="66" t="s">
        <v>189</v>
      </c>
      <c r="B99" s="180" t="s">
        <v>1552</v>
      </c>
      <c r="C99" s="190">
        <v>200.75040000000001</v>
      </c>
      <c r="D99" s="190">
        <v>200.75040000000001</v>
      </c>
      <c r="E99" s="62"/>
      <c r="F99" s="92">
        <f t="shared" si="4"/>
        <v>8.0266182040883184E-3</v>
      </c>
      <c r="G99" s="92">
        <f t="shared" si="5"/>
        <v>8.0266182040883184E-3</v>
      </c>
      <c r="H99" s="64"/>
      <c r="L99" s="64"/>
      <c r="M99" s="64"/>
    </row>
    <row r="100" spans="1:14" x14ac:dyDescent="0.3">
      <c r="A100" s="66" t="s">
        <v>190</v>
      </c>
      <c r="B100" s="100" t="s">
        <v>146</v>
      </c>
      <c r="C100" s="192">
        <f>SUM(C93:C99)</f>
        <v>25010.582900000001</v>
      </c>
      <c r="D100" s="192">
        <f>SUM(D93:D99)</f>
        <v>25010.582900000001</v>
      </c>
      <c r="E100" s="83"/>
      <c r="F100" s="625">
        <f>SUM(F93:F99)</f>
        <v>0.99999999999999989</v>
      </c>
      <c r="G100" s="625">
        <f>SUM(G93:G99)</f>
        <v>1</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37270.111742260575</v>
      </c>
      <c r="D115" s="190">
        <v>37270.111742260575</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37270.111742260575</v>
      </c>
      <c r="D129" s="190">
        <f>SUM(D112:D128)</f>
        <v>37270.111742260575</v>
      </c>
      <c r="E129" s="83"/>
      <c r="F129" s="622">
        <f>SUM(F112:F128)</f>
        <v>1</v>
      </c>
      <c r="G129" s="622">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0.48750744629786297</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6.9170718927946295E-2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5000</v>
      </c>
      <c r="D141" s="190">
        <v>25010.582900000001</v>
      </c>
      <c r="E141" s="92"/>
      <c r="F141" s="92">
        <f t="shared" si="12"/>
        <v>0.19991537262412223</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2.8233548287273227E-2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722.4</v>
      </c>
      <c r="D145" s="190">
        <v>0</v>
      </c>
      <c r="E145" s="83"/>
      <c r="F145" s="92">
        <f t="shared" si="12"/>
        <v>2.888377303673318E-2</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0.18628914082606207</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25010.582900000001</v>
      </c>
      <c r="D155" s="190">
        <f>SUM(D138:D154)</f>
        <v>25010.582900000001</v>
      </c>
      <c r="E155" s="83"/>
      <c r="F155" s="622">
        <f>SUM(F138:F154)</f>
        <v>1</v>
      </c>
      <c r="G155" s="622">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0.70203013541119819</v>
      </c>
      <c r="G164" s="92">
        <f>IF($D$167=0,"",IF(D164="[for completion]","",IF(D164="","",D164/$D$167)))</f>
        <v>0</v>
      </c>
      <c r="H164" s="64"/>
      <c r="L164" s="64"/>
      <c r="M164" s="64"/>
      <c r="N164" s="96"/>
    </row>
    <row r="165" spans="1:14" x14ac:dyDescent="0.3">
      <c r="A165" s="66" t="s">
        <v>265</v>
      </c>
      <c r="B165" s="64" t="s">
        <v>266</v>
      </c>
      <c r="C165" s="190">
        <v>7452.4</v>
      </c>
      <c r="D165" s="190">
        <v>25010.582900000001</v>
      </c>
      <c r="E165" s="104"/>
      <c r="F165" s="92">
        <f t="shared" ref="F165:F166" si="20">IF($C$167=0,"",IF(C165="[for completion]","",IF(C165="","",C165/$C$167)))</f>
        <v>0.2979698645888017</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25010.582900000001</v>
      </c>
      <c r="D167" s="206">
        <f>SUM(D164:D166)</f>
        <v>25010.582900000001</v>
      </c>
      <c r="E167" s="104"/>
      <c r="F167" s="626">
        <f>SUM(F164:F166)</f>
        <v>0.99999999999999989</v>
      </c>
      <c r="G167" s="626">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7">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4">
        <f>IF($C$38=0,"",IF(C217="[for completion]","",IF(C217="","",C217/$C$38)))</f>
        <v>0</v>
      </c>
      <c r="G217" s="624">
        <f>IF($C$39=0,"",IF(C217="[for completion]","",IF(C217="","",C217/$C$39)))</f>
        <v>0</v>
      </c>
      <c r="H217" s="64"/>
      <c r="L217" s="64"/>
      <c r="M217" s="64"/>
      <c r="N217" s="96"/>
    </row>
    <row r="218" spans="1:14" x14ac:dyDescent="0.3">
      <c r="A218" s="66" t="s">
        <v>335</v>
      </c>
      <c r="B218" s="62" t="s">
        <v>336</v>
      </c>
      <c r="C218" s="191">
        <v>0</v>
      </c>
      <c r="E218" s="104"/>
      <c r="F218" s="624">
        <f t="shared" ref="F218:F219" si="25">IF($C$38=0,"",IF(C218="[for completion]","",IF(C218="","",C218/$C$38)))</f>
        <v>0</v>
      </c>
      <c r="G218" s="624">
        <f t="shared" ref="G218:G219" si="26">IF($C$39=0,"",IF(C218="[for completion]","",IF(C218="","",C218/$C$39)))</f>
        <v>0</v>
      </c>
      <c r="H218" s="64"/>
      <c r="L218" s="64"/>
      <c r="M218" s="64"/>
      <c r="N218" s="96"/>
    </row>
    <row r="219" spans="1:14" x14ac:dyDescent="0.3">
      <c r="A219" s="66" t="s">
        <v>337</v>
      </c>
      <c r="B219" s="62" t="s">
        <v>144</v>
      </c>
      <c r="C219" s="191">
        <v>0</v>
      </c>
      <c r="E219" s="104"/>
      <c r="F219" s="624">
        <f t="shared" si="25"/>
        <v>0</v>
      </c>
      <c r="G219" s="624">
        <f t="shared" si="26"/>
        <v>0</v>
      </c>
      <c r="H219" s="64"/>
      <c r="L219" s="64"/>
      <c r="M219" s="64"/>
      <c r="N219" s="96"/>
    </row>
    <row r="220" spans="1:14" x14ac:dyDescent="0.3">
      <c r="A220" s="66" t="s">
        <v>338</v>
      </c>
      <c r="B220" s="100" t="s">
        <v>146</v>
      </c>
      <c r="C220" s="191">
        <f>SUM(C217:C219)</f>
        <v>0</v>
      </c>
      <c r="E220" s="104"/>
      <c r="F220" s="623">
        <f>SUM(F217:F219)</f>
        <v>0</v>
      </c>
      <c r="G220" s="623">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19" t="s">
        <v>2997</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37270.111742260575</v>
      </c>
      <c r="E231" s="83"/>
      <c r="H231" s="64"/>
      <c r="L231" s="64"/>
      <c r="M231" s="64"/>
    </row>
    <row r="232" spans="1:14" x14ac:dyDescent="0.3">
      <c r="A232" s="66" t="s">
        <v>350</v>
      </c>
      <c r="B232" s="107" t="s">
        <v>351</v>
      </c>
      <c r="C232" s="190" t="s">
        <v>2998</v>
      </c>
      <c r="E232" s="83"/>
      <c r="H232" s="64"/>
      <c r="L232" s="64"/>
      <c r="M232" s="64"/>
    </row>
    <row r="233" spans="1:14" x14ac:dyDescent="0.3">
      <c r="A233" s="66" t="s">
        <v>352</v>
      </c>
      <c r="B233" s="107" t="s">
        <v>353</v>
      </c>
      <c r="C233" s="190" t="s">
        <v>2998</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20010.582900000001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8" t="s">
        <v>1226</v>
      </c>
      <c r="H321" s="64"/>
      <c r="I321" s="96"/>
      <c r="J321" s="96"/>
      <c r="K321" s="96"/>
      <c r="L321" s="96"/>
      <c r="M321" s="96"/>
      <c r="N321" s="96"/>
    </row>
    <row r="322" spans="1:14" outlineLevel="1" x14ac:dyDescent="0.3">
      <c r="A322" s="66" t="s">
        <v>409</v>
      </c>
      <c r="B322" s="81" t="s">
        <v>410</v>
      </c>
      <c r="C322" s="628" t="s">
        <v>1226</v>
      </c>
      <c r="H322" s="64"/>
      <c r="I322" s="96"/>
      <c r="J322" s="96"/>
      <c r="K322" s="96"/>
      <c r="L322" s="96"/>
      <c r="M322" s="96"/>
      <c r="N322" s="96"/>
    </row>
    <row r="323" spans="1:14" outlineLevel="1" x14ac:dyDescent="0.3">
      <c r="A323" s="66" t="s">
        <v>411</v>
      </c>
      <c r="B323" s="81" t="s">
        <v>412</v>
      </c>
      <c r="C323" s="618" t="s">
        <v>2686</v>
      </c>
      <c r="H323" s="64"/>
      <c r="I323" s="96"/>
      <c r="J323" s="96"/>
      <c r="K323" s="96"/>
      <c r="L323" s="96"/>
      <c r="M323" s="96"/>
      <c r="N323" s="96"/>
    </row>
    <row r="324" spans="1:14" outlineLevel="1" x14ac:dyDescent="0.3">
      <c r="A324" s="66" t="s">
        <v>413</v>
      </c>
      <c r="B324" s="81" t="s">
        <v>414</v>
      </c>
      <c r="C324" s="618" t="s">
        <v>2686</v>
      </c>
      <c r="H324" s="64"/>
      <c r="I324" s="96"/>
      <c r="J324" s="96"/>
      <c r="K324" s="96"/>
      <c r="L324" s="96"/>
      <c r="M324" s="96"/>
      <c r="N324" s="96"/>
    </row>
    <row r="325" spans="1:14" outlineLevel="1" x14ac:dyDescent="0.3">
      <c r="A325" s="66" t="s">
        <v>415</v>
      </c>
      <c r="B325" s="81" t="s">
        <v>416</v>
      </c>
      <c r="C325" s="618" t="s">
        <v>2697</v>
      </c>
      <c r="H325" s="64"/>
      <c r="I325" s="96"/>
      <c r="J325" s="96"/>
      <c r="K325" s="96"/>
      <c r="L325" s="96"/>
      <c r="M325" s="96"/>
      <c r="N325" s="96"/>
    </row>
    <row r="326" spans="1:14" outlineLevel="1" x14ac:dyDescent="0.3">
      <c r="A326" s="66" t="s">
        <v>417</v>
      </c>
      <c r="B326" s="81" t="s">
        <v>418</v>
      </c>
      <c r="C326" s="618" t="s">
        <v>2686</v>
      </c>
      <c r="H326" s="64"/>
      <c r="I326" s="96"/>
      <c r="J326" s="96"/>
      <c r="K326" s="96"/>
      <c r="L326" s="96"/>
      <c r="M326" s="96"/>
      <c r="N326" s="96"/>
    </row>
    <row r="327" spans="1:14" outlineLevel="1" x14ac:dyDescent="0.3">
      <c r="A327" s="66" t="s">
        <v>419</v>
      </c>
      <c r="B327" s="81" t="s">
        <v>420</v>
      </c>
      <c r="C327" s="618" t="s">
        <v>2686</v>
      </c>
      <c r="H327" s="64"/>
      <c r="I327" s="96"/>
      <c r="J327" s="96"/>
      <c r="K327" s="96"/>
      <c r="L327" s="96"/>
      <c r="M327" s="96"/>
      <c r="N327" s="96"/>
    </row>
    <row r="328" spans="1:14" outlineLevel="1" x14ac:dyDescent="0.3">
      <c r="A328" s="66" t="s">
        <v>421</v>
      </c>
      <c r="B328" s="81" t="s">
        <v>422</v>
      </c>
      <c r="C328" s="618" t="s">
        <v>2686</v>
      </c>
      <c r="H328" s="64"/>
      <c r="I328" s="96"/>
      <c r="J328" s="96"/>
      <c r="K328" s="96"/>
      <c r="L328" s="96"/>
      <c r="M328" s="96"/>
      <c r="N328" s="96"/>
    </row>
    <row r="329" spans="1:14" ht="28.8" outlineLevel="1" x14ac:dyDescent="0.3">
      <c r="A329" s="66" t="s">
        <v>423</v>
      </c>
      <c r="B329" s="81" t="s">
        <v>424</v>
      </c>
      <c r="C329" s="618" t="s">
        <v>2999</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E178" sqref="E178"/>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29"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37270.111742260575</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37270.111742260575</v>
      </c>
      <c r="F15" s="631">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32">
        <v>127710</v>
      </c>
      <c r="D28" s="148">
        <v>0</v>
      </c>
      <c r="F28" s="632">
        <f>IF(AND(C28="[For completion]",D28="[For completion]"),"[For completion]",SUM(C28:D28))</f>
        <v>127710</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5"/>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273">
        <v>7.7930511372913656E-4</v>
      </c>
      <c r="D36" s="182">
        <v>0</v>
      </c>
      <c r="E36" s="214"/>
      <c r="F36" s="182">
        <v>7.7930511372913656E-4</v>
      </c>
    </row>
    <row r="37" spans="1:7" outlineLevel="1" x14ac:dyDescent="0.3">
      <c r="A37" s="148" t="s">
        <v>502</v>
      </c>
      <c r="C37" s="182"/>
      <c r="D37" s="182"/>
      <c r="E37" s="214"/>
      <c r="F37" s="182"/>
    </row>
    <row r="38" spans="1:7" outlineLevel="1" x14ac:dyDescent="0.3">
      <c r="A38" s="148" t="s">
        <v>503</v>
      </c>
      <c r="C38" s="655"/>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33" t="s">
        <v>2874</v>
      </c>
      <c r="C99" s="182">
        <v>9.8412420120991356E-2</v>
      </c>
      <c r="D99" s="182">
        <v>0</v>
      </c>
      <c r="E99" s="182"/>
      <c r="F99" s="182">
        <v>9.8412420120991356E-2</v>
      </c>
      <c r="G99" s="148"/>
    </row>
    <row r="100" spans="1:7" x14ac:dyDescent="0.3">
      <c r="A100" s="148" t="s">
        <v>593</v>
      </c>
      <c r="B100" s="633" t="s">
        <v>2875</v>
      </c>
      <c r="C100" s="182">
        <v>0.21458761027022383</v>
      </c>
      <c r="D100" s="273">
        <v>0</v>
      </c>
      <c r="E100" s="182"/>
      <c r="F100" s="182">
        <v>0.21458761027022383</v>
      </c>
      <c r="G100" s="148"/>
    </row>
    <row r="101" spans="1:7" x14ac:dyDescent="0.3">
      <c r="A101" s="148" t="s">
        <v>594</v>
      </c>
      <c r="B101" s="633" t="s">
        <v>2876</v>
      </c>
      <c r="C101" s="182">
        <v>9.0562606854123623E-3</v>
      </c>
      <c r="D101" s="273">
        <v>0</v>
      </c>
      <c r="E101" s="182"/>
      <c r="F101" s="182">
        <v>9.0562606854123623E-3</v>
      </c>
      <c r="G101" s="148"/>
    </row>
    <row r="102" spans="1:7" x14ac:dyDescent="0.3">
      <c r="A102" s="148" t="s">
        <v>595</v>
      </c>
      <c r="B102" s="633" t="s">
        <v>2877</v>
      </c>
      <c r="C102" s="182">
        <v>7.2531851010085909E-3</v>
      </c>
      <c r="D102" s="273">
        <v>0</v>
      </c>
      <c r="E102" s="182"/>
      <c r="F102" s="182">
        <v>7.2531851010085909E-3</v>
      </c>
      <c r="G102" s="148"/>
    </row>
    <row r="103" spans="1:7" x14ac:dyDescent="0.3">
      <c r="A103" s="148" t="s">
        <v>596</v>
      </c>
      <c r="B103" s="633" t="s">
        <v>2878</v>
      </c>
      <c r="C103" s="182">
        <v>1.4691848228695882E-2</v>
      </c>
      <c r="D103" s="273">
        <v>0</v>
      </c>
      <c r="E103" s="182"/>
      <c r="F103" s="182">
        <v>1.4691848228695882E-2</v>
      </c>
      <c r="G103" s="148"/>
    </row>
    <row r="104" spans="1:7" x14ac:dyDescent="0.3">
      <c r="A104" s="148" t="s">
        <v>597</v>
      </c>
      <c r="B104" s="633" t="s">
        <v>2879</v>
      </c>
      <c r="C104" s="182">
        <v>5.2221953678949619E-4</v>
      </c>
      <c r="D104" s="273">
        <v>0</v>
      </c>
      <c r="E104" s="182"/>
      <c r="F104" s="182">
        <v>5.2221953678949619E-4</v>
      </c>
      <c r="G104" s="148"/>
    </row>
    <row r="105" spans="1:7" x14ac:dyDescent="0.3">
      <c r="A105" s="148" t="s">
        <v>598</v>
      </c>
      <c r="B105" s="633" t="s">
        <v>2880</v>
      </c>
      <c r="C105" s="182">
        <v>1.7834896697960068E-2</v>
      </c>
      <c r="D105" s="273">
        <v>0</v>
      </c>
      <c r="E105" s="182"/>
      <c r="F105" s="182">
        <v>1.7834896697960068E-2</v>
      </c>
      <c r="G105" s="148"/>
    </row>
    <row r="106" spans="1:7" x14ac:dyDescent="0.3">
      <c r="A106" s="148" t="s">
        <v>599</v>
      </c>
      <c r="B106" s="633" t="s">
        <v>2881</v>
      </c>
      <c r="C106" s="182">
        <v>0.52574720149922938</v>
      </c>
      <c r="D106" s="273">
        <v>0</v>
      </c>
      <c r="E106" s="182"/>
      <c r="F106" s="182">
        <v>0.52574720149922938</v>
      </c>
      <c r="G106" s="148"/>
    </row>
    <row r="107" spans="1:7" x14ac:dyDescent="0.3">
      <c r="A107" s="148" t="s">
        <v>600</v>
      </c>
      <c r="B107" s="633" t="s">
        <v>2882</v>
      </c>
      <c r="C107" s="182">
        <v>2.8087891537505348E-3</v>
      </c>
      <c r="D107" s="273">
        <v>0</v>
      </c>
      <c r="E107" s="182"/>
      <c r="F107" s="182">
        <v>2.8087891537505348E-3</v>
      </c>
      <c r="G107" s="148"/>
    </row>
    <row r="108" spans="1:7" x14ac:dyDescent="0.3">
      <c r="A108" s="148" t="s">
        <v>601</v>
      </c>
      <c r="B108" s="633" t="s">
        <v>2883</v>
      </c>
      <c r="C108" s="182">
        <v>9.6814029069137691E-2</v>
      </c>
      <c r="D108" s="273">
        <v>0</v>
      </c>
      <c r="E108" s="182"/>
      <c r="F108" s="182">
        <v>9.6814029069137691E-2</v>
      </c>
      <c r="G108" s="148"/>
    </row>
    <row r="109" spans="1:7" x14ac:dyDescent="0.3">
      <c r="A109" s="148" t="s">
        <v>602</v>
      </c>
      <c r="B109" s="633" t="s">
        <v>2884</v>
      </c>
      <c r="C109" s="182">
        <v>1.1380481264616637E-2</v>
      </c>
      <c r="D109" s="273">
        <v>0</v>
      </c>
      <c r="E109" s="182"/>
      <c r="F109" s="182">
        <v>1.1380481264616637E-2</v>
      </c>
      <c r="G109" s="148"/>
    </row>
    <row r="110" spans="1:7" x14ac:dyDescent="0.3">
      <c r="A110" s="148" t="s">
        <v>603</v>
      </c>
      <c r="B110" s="633" t="s">
        <v>2885</v>
      </c>
      <c r="C110" s="182">
        <v>8.910583791616473E-4</v>
      </c>
      <c r="D110" s="273">
        <v>0</v>
      </c>
      <c r="E110" s="182"/>
      <c r="F110" s="182">
        <v>8.910583791616473E-4</v>
      </c>
      <c r="G110" s="148"/>
    </row>
    <row r="111" spans="1:7" x14ac:dyDescent="0.3">
      <c r="A111" s="148" t="s">
        <v>604</v>
      </c>
      <c r="B111" s="633" t="s">
        <v>146</v>
      </c>
      <c r="C111" s="182">
        <v>1.0000000000069775</v>
      </c>
      <c r="D111" s="273">
        <v>0</v>
      </c>
      <c r="E111" s="182"/>
      <c r="F111" s="182">
        <v>1.0000000000069775</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0.79057458715224849</v>
      </c>
      <c r="D150" s="182">
        <v>0</v>
      </c>
      <c r="E150" s="183"/>
      <c r="F150" s="182">
        <v>0.79057458715224849</v>
      </c>
    </row>
    <row r="151" spans="1:7" x14ac:dyDescent="0.3">
      <c r="A151" s="148" t="s">
        <v>626</v>
      </c>
      <c r="B151" s="148" t="s">
        <v>627</v>
      </c>
      <c r="C151" s="182">
        <v>0.2094254128547236</v>
      </c>
      <c r="D151" s="182">
        <v>0</v>
      </c>
      <c r="E151" s="183"/>
      <c r="F151" s="182">
        <v>0.2094254128547236</v>
      </c>
    </row>
    <row r="152" spans="1:7" x14ac:dyDescent="0.3">
      <c r="A152" s="148" t="s">
        <v>628</v>
      </c>
      <c r="B152" s="148" t="s">
        <v>144</v>
      </c>
      <c r="C152" s="182">
        <v>0</v>
      </c>
      <c r="D152" s="182">
        <v>0</v>
      </c>
      <c r="E152" s="183"/>
      <c r="F152" s="182">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0.11234017677499235</v>
      </c>
      <c r="D170" s="182">
        <v>0</v>
      </c>
      <c r="E170" s="183"/>
      <c r="F170" s="182">
        <v>0.11234017677499235</v>
      </c>
    </row>
    <row r="171" spans="1:7" x14ac:dyDescent="0.3">
      <c r="A171" s="148" t="s">
        <v>650</v>
      </c>
      <c r="B171" s="170" t="s">
        <v>651</v>
      </c>
      <c r="C171" s="182">
        <v>0.22299916729667169</v>
      </c>
      <c r="D171" s="182">
        <v>0</v>
      </c>
      <c r="E171" s="183"/>
      <c r="F171" s="182">
        <v>0.22299916729667169</v>
      </c>
    </row>
    <row r="172" spans="1:7" x14ac:dyDescent="0.3">
      <c r="A172" s="148" t="s">
        <v>652</v>
      </c>
      <c r="B172" s="170" t="s">
        <v>653</v>
      </c>
      <c r="C172" s="182">
        <v>0.17801375784241094</v>
      </c>
      <c r="D172" s="182">
        <v>0</v>
      </c>
      <c r="E172" s="182"/>
      <c r="F172" s="182">
        <v>0.17801375784241094</v>
      </c>
    </row>
    <row r="173" spans="1:7" x14ac:dyDescent="0.3">
      <c r="A173" s="148" t="s">
        <v>654</v>
      </c>
      <c r="B173" s="170" t="s">
        <v>655</v>
      </c>
      <c r="C173" s="182">
        <v>0.47874598061058904</v>
      </c>
      <c r="D173" s="182">
        <v>0</v>
      </c>
      <c r="E173" s="182"/>
      <c r="F173" s="182">
        <v>0.47874598061058904</v>
      </c>
    </row>
    <row r="174" spans="1:7" x14ac:dyDescent="0.3">
      <c r="A174" s="148" t="s">
        <v>656</v>
      </c>
      <c r="B174" s="170" t="s">
        <v>657</v>
      </c>
      <c r="C174" s="182">
        <f>SUM('D. Insert Nat Trans Templ'!M379:M382)/100</f>
        <v>7.9009174823095902E-3</v>
      </c>
      <c r="D174" s="182">
        <v>0</v>
      </c>
      <c r="E174" s="182"/>
      <c r="F174" s="182">
        <v>7.9009174823095902E-3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1.2979263943415302E-3</v>
      </c>
      <c r="D180" s="182">
        <v>0</v>
      </c>
      <c r="E180" s="183"/>
      <c r="F180" s="182">
        <v>1.2979263943415302E-3</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291.83393424368154</v>
      </c>
      <c r="D187" s="632">
        <v>127710</v>
      </c>
      <c r="E187" s="175"/>
      <c r="F187" s="640">
        <v>1</v>
      </c>
      <c r="G187" s="640">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33" t="s">
        <v>2947</v>
      </c>
      <c r="C190" s="212">
        <v>1181.9741035800041</v>
      </c>
      <c r="D190" s="215">
        <v>19651</v>
      </c>
      <c r="E190" s="175"/>
      <c r="F190" s="235">
        <f>IF($C$214=0,"",IF(C190="[for completion]","",IF(C190="","",C190/$C$214)))</f>
        <v>3.1713725779893051E-2</v>
      </c>
      <c r="G190" s="235">
        <f>IF($D$214=0,"",IF(D190="[for completion]","",IF(D190="","",D190/$D$214)))</f>
        <v>0.15387205387205388</v>
      </c>
    </row>
    <row r="191" spans="1:7" x14ac:dyDescent="0.3">
      <c r="A191" s="148" t="s">
        <v>677</v>
      </c>
      <c r="B191" s="633" t="s">
        <v>2948</v>
      </c>
      <c r="C191" s="212">
        <v>5224.980332989976</v>
      </c>
      <c r="D191" s="215">
        <v>34619</v>
      </c>
      <c r="E191" s="175"/>
      <c r="F191" s="235">
        <f t="shared" ref="F191:F213" si="0">IF($C$214=0,"",IF(C191="[for completion]","",IF(C191="","",C191/$C$214)))</f>
        <v>0.14019223685518117</v>
      </c>
      <c r="G191" s="235">
        <f t="shared" ref="G191:G213" si="1">IF($D$214=0,"",IF(D191="[for completion]","",IF(D191="","",D191/$D$214)))</f>
        <v>0.27107509200532454</v>
      </c>
    </row>
    <row r="192" spans="1:7" x14ac:dyDescent="0.3">
      <c r="A192" s="148" t="s">
        <v>678</v>
      </c>
      <c r="B192" s="633" t="s">
        <v>2949</v>
      </c>
      <c r="C192" s="212">
        <v>6949.3485997599555</v>
      </c>
      <c r="D192" s="215">
        <v>28114</v>
      </c>
      <c r="E192" s="175"/>
      <c r="F192" s="235">
        <f t="shared" si="0"/>
        <v>0.18645902238817832</v>
      </c>
      <c r="G192" s="235">
        <f t="shared" si="1"/>
        <v>0.22013937827891317</v>
      </c>
    </row>
    <row r="193" spans="1:7" x14ac:dyDescent="0.3">
      <c r="A193" s="148" t="s">
        <v>679</v>
      </c>
      <c r="B193" s="633" t="s">
        <v>2950</v>
      </c>
      <c r="C193" s="212">
        <v>6052.8231897500109</v>
      </c>
      <c r="D193" s="215">
        <v>17470</v>
      </c>
      <c r="E193" s="175"/>
      <c r="F193" s="235">
        <f t="shared" si="0"/>
        <v>0.16240421363928503</v>
      </c>
      <c r="G193" s="235">
        <f t="shared" si="1"/>
        <v>0.13679429958499725</v>
      </c>
    </row>
    <row r="194" spans="1:7" x14ac:dyDescent="0.3">
      <c r="A194" s="148" t="s">
        <v>680</v>
      </c>
      <c r="B194" s="633" t="s">
        <v>2951</v>
      </c>
      <c r="C194" s="212">
        <v>4699.006559290001</v>
      </c>
      <c r="D194" s="215">
        <v>10509</v>
      </c>
      <c r="E194" s="175"/>
      <c r="F194" s="235">
        <f t="shared" si="0"/>
        <v>0.12607975505374933</v>
      </c>
      <c r="G194" s="235">
        <f t="shared" si="1"/>
        <v>8.2287996241484612E-2</v>
      </c>
    </row>
    <row r="195" spans="1:7" x14ac:dyDescent="0.3">
      <c r="A195" s="148" t="s">
        <v>681</v>
      </c>
      <c r="B195" s="633" t="s">
        <v>2952</v>
      </c>
      <c r="C195" s="212">
        <v>3487.1245719200069</v>
      </c>
      <c r="D195" s="215">
        <v>6378</v>
      </c>
      <c r="E195" s="175"/>
      <c r="F195" s="235">
        <f t="shared" si="0"/>
        <v>9.3563566324541367E-2</v>
      </c>
      <c r="G195" s="235">
        <f t="shared" si="1"/>
        <v>4.9941273197087153E-2</v>
      </c>
    </row>
    <row r="196" spans="1:7" x14ac:dyDescent="0.3">
      <c r="A196" s="148" t="s">
        <v>682</v>
      </c>
      <c r="B196" s="633" t="s">
        <v>2953</v>
      </c>
      <c r="C196" s="212">
        <v>2408.335720120001</v>
      </c>
      <c r="D196" s="215">
        <v>3726</v>
      </c>
      <c r="E196" s="175"/>
      <c r="F196" s="235">
        <f t="shared" si="0"/>
        <v>6.4618419627361354E-2</v>
      </c>
      <c r="G196" s="235">
        <f t="shared" si="1"/>
        <v>2.9175475687103596E-2</v>
      </c>
    </row>
    <row r="197" spans="1:7" x14ac:dyDescent="0.3">
      <c r="A197" s="148" t="s">
        <v>683</v>
      </c>
      <c r="B197" s="633" t="s">
        <v>2954</v>
      </c>
      <c r="C197" s="212">
        <v>1737.7059309499966</v>
      </c>
      <c r="D197" s="215">
        <v>2327</v>
      </c>
      <c r="E197" s="175"/>
      <c r="F197" s="235">
        <f t="shared" si="0"/>
        <v>4.662465041605017E-2</v>
      </c>
      <c r="G197" s="235">
        <f t="shared" si="1"/>
        <v>1.8220969383760083E-2</v>
      </c>
    </row>
    <row r="198" spans="1:7" x14ac:dyDescent="0.3">
      <c r="A198" s="148" t="s">
        <v>684</v>
      </c>
      <c r="B198" s="633" t="s">
        <v>2955</v>
      </c>
      <c r="C198" s="212">
        <v>1240.2390215500009</v>
      </c>
      <c r="D198" s="215">
        <v>1464</v>
      </c>
      <c r="E198" s="175"/>
      <c r="F198" s="235">
        <f t="shared" si="0"/>
        <v>3.3277040598290314E-2</v>
      </c>
      <c r="G198" s="235">
        <f t="shared" si="1"/>
        <v>1.1463471928588207E-2</v>
      </c>
    </row>
    <row r="199" spans="1:7" x14ac:dyDescent="0.3">
      <c r="A199" s="148" t="s">
        <v>685</v>
      </c>
      <c r="B199" s="633" t="s">
        <v>2956</v>
      </c>
      <c r="C199" s="212">
        <v>979.59621676999916</v>
      </c>
      <c r="D199" s="215">
        <v>1034</v>
      </c>
      <c r="E199" s="169"/>
      <c r="F199" s="235">
        <f t="shared" si="0"/>
        <v>2.6283694117805706E-2</v>
      </c>
      <c r="G199" s="235">
        <f t="shared" si="1"/>
        <v>8.0964685615848402E-3</v>
      </c>
    </row>
    <row r="200" spans="1:7" x14ac:dyDescent="0.3">
      <c r="A200" s="148" t="s">
        <v>686</v>
      </c>
      <c r="B200" s="633" t="s">
        <v>3000</v>
      </c>
      <c r="C200" s="212">
        <v>3308.9774955799967</v>
      </c>
      <c r="D200" s="215">
        <v>2418</v>
      </c>
      <c r="E200" s="169"/>
      <c r="F200" s="235">
        <f t="shared" si="0"/>
        <v>8.8783675199664167E-2</v>
      </c>
      <c r="G200" s="235">
        <f t="shared" si="1"/>
        <v>1.8933521259102654E-2</v>
      </c>
    </row>
    <row r="201" spans="1:7" x14ac:dyDescent="0.3">
      <c r="A201" s="148" t="s">
        <v>687</v>
      </c>
      <c r="B201" s="169"/>
      <c r="C201" s="212"/>
      <c r="D201" s="215"/>
      <c r="E201" s="169"/>
      <c r="F201" s="211" t="str">
        <f t="shared" si="0"/>
        <v/>
      </c>
      <c r="G201" s="211" t="str">
        <f t="shared" si="1"/>
        <v/>
      </c>
    </row>
    <row r="202" spans="1:7" x14ac:dyDescent="0.3">
      <c r="A202" s="148" t="s">
        <v>688</v>
      </c>
      <c r="B202" s="169"/>
      <c r="C202" s="212"/>
      <c r="D202" s="215"/>
      <c r="E202" s="169"/>
      <c r="F202" s="211" t="str">
        <f t="shared" si="0"/>
        <v/>
      </c>
      <c r="G202" s="211" t="str">
        <f t="shared" si="1"/>
        <v/>
      </c>
    </row>
    <row r="203" spans="1:7" x14ac:dyDescent="0.3">
      <c r="A203" s="148" t="s">
        <v>689</v>
      </c>
      <c r="B203" s="169"/>
      <c r="C203" s="212"/>
      <c r="D203" s="215"/>
      <c r="E203" s="169"/>
      <c r="F203" s="211" t="str">
        <f t="shared" si="0"/>
        <v/>
      </c>
      <c r="G203" s="211" t="str">
        <f t="shared" si="1"/>
        <v/>
      </c>
    </row>
    <row r="204" spans="1:7" x14ac:dyDescent="0.3">
      <c r="A204" s="148" t="s">
        <v>690</v>
      </c>
      <c r="B204" s="169"/>
      <c r="C204" s="212"/>
      <c r="D204" s="215"/>
      <c r="E204" s="169"/>
      <c r="F204" s="211" t="str">
        <f t="shared" si="0"/>
        <v/>
      </c>
      <c r="G204" s="211" t="str">
        <f t="shared" si="1"/>
        <v/>
      </c>
    </row>
    <row r="205" spans="1:7" x14ac:dyDescent="0.3">
      <c r="A205" s="148" t="s">
        <v>691</v>
      </c>
      <c r="B205" s="169"/>
      <c r="C205" s="212"/>
      <c r="D205" s="215"/>
      <c r="F205" s="211" t="str">
        <f t="shared" si="0"/>
        <v/>
      </c>
      <c r="G205" s="211" t="str">
        <f t="shared" si="1"/>
        <v/>
      </c>
    </row>
    <row r="206" spans="1:7" x14ac:dyDescent="0.3">
      <c r="A206" s="148" t="s">
        <v>692</v>
      </c>
      <c r="B206" s="169"/>
      <c r="C206" s="212"/>
      <c r="D206" s="215"/>
      <c r="E206" s="164"/>
      <c r="F206" s="211" t="str">
        <f t="shared" si="0"/>
        <v/>
      </c>
      <c r="G206" s="211" t="str">
        <f t="shared" si="1"/>
        <v/>
      </c>
    </row>
    <row r="207" spans="1:7" x14ac:dyDescent="0.3">
      <c r="A207" s="148" t="s">
        <v>693</v>
      </c>
      <c r="B207" s="169"/>
      <c r="C207" s="212"/>
      <c r="D207" s="215"/>
      <c r="E207" s="164"/>
      <c r="F207" s="211" t="str">
        <f t="shared" si="0"/>
        <v/>
      </c>
      <c r="G207" s="211" t="str">
        <f t="shared" si="1"/>
        <v/>
      </c>
    </row>
    <row r="208" spans="1:7" x14ac:dyDescent="0.3">
      <c r="A208" s="148" t="s">
        <v>694</v>
      </c>
      <c r="B208" s="169"/>
      <c r="C208" s="212"/>
      <c r="D208" s="215"/>
      <c r="E208" s="164"/>
      <c r="F208" s="211" t="str">
        <f t="shared" si="0"/>
        <v/>
      </c>
      <c r="G208" s="211" t="str">
        <f t="shared" si="1"/>
        <v/>
      </c>
    </row>
    <row r="209" spans="1:7" x14ac:dyDescent="0.3">
      <c r="A209" s="148" t="s">
        <v>695</v>
      </c>
      <c r="B209" s="169"/>
      <c r="C209" s="212"/>
      <c r="D209" s="215"/>
      <c r="E209" s="164"/>
      <c r="F209" s="211" t="str">
        <f t="shared" si="0"/>
        <v/>
      </c>
      <c r="G209" s="211" t="str">
        <f t="shared" si="1"/>
        <v/>
      </c>
    </row>
    <row r="210" spans="1:7" x14ac:dyDescent="0.3">
      <c r="A210" s="148" t="s">
        <v>696</v>
      </c>
      <c r="B210" s="169"/>
      <c r="C210" s="212"/>
      <c r="D210" s="215"/>
      <c r="E210" s="164"/>
      <c r="F210" s="211" t="str">
        <f t="shared" si="0"/>
        <v/>
      </c>
      <c r="G210" s="211" t="str">
        <f t="shared" si="1"/>
        <v/>
      </c>
    </row>
    <row r="211" spans="1:7" x14ac:dyDescent="0.3">
      <c r="A211" s="148" t="s">
        <v>697</v>
      </c>
      <c r="B211" s="169"/>
      <c r="C211" s="212"/>
      <c r="D211" s="215"/>
      <c r="E211" s="164"/>
      <c r="F211" s="211" t="str">
        <f t="shared" si="0"/>
        <v/>
      </c>
      <c r="G211" s="211" t="str">
        <f t="shared" si="1"/>
        <v/>
      </c>
    </row>
    <row r="212" spans="1:7" x14ac:dyDescent="0.3">
      <c r="A212" s="148" t="s">
        <v>698</v>
      </c>
      <c r="B212" s="169"/>
      <c r="C212" s="212"/>
      <c r="D212" s="215"/>
      <c r="E212" s="164"/>
      <c r="F212" s="211" t="str">
        <f t="shared" si="0"/>
        <v/>
      </c>
      <c r="G212" s="211" t="str">
        <f t="shared" si="1"/>
        <v/>
      </c>
    </row>
    <row r="213" spans="1:7" x14ac:dyDescent="0.3">
      <c r="A213" s="148" t="s">
        <v>699</v>
      </c>
      <c r="B213" s="169"/>
      <c r="C213" s="212"/>
      <c r="D213" s="215"/>
      <c r="E213" s="164"/>
      <c r="F213" s="211" t="str">
        <f t="shared" si="0"/>
        <v/>
      </c>
      <c r="G213" s="211" t="str">
        <f t="shared" si="1"/>
        <v/>
      </c>
    </row>
    <row r="214" spans="1:7" x14ac:dyDescent="0.3">
      <c r="A214" s="148" t="s">
        <v>700</v>
      </c>
      <c r="B214" s="178" t="s">
        <v>146</v>
      </c>
      <c r="C214" s="218">
        <f>SUM(C190:C213)</f>
        <v>37270.111742259949</v>
      </c>
      <c r="D214" s="216">
        <f>SUM(D190:D213)</f>
        <v>127710</v>
      </c>
      <c r="E214" s="164"/>
      <c r="F214" s="641">
        <f>SUM(F190:F213)</f>
        <v>0.99999999999999989</v>
      </c>
      <c r="G214" s="641">
        <f>SUM(G190:G213)</f>
        <v>0.99999999999999989</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2">IF($C$227=0,"",IF(C219="[for completion]","",C219/$C$227))</f>
        <v/>
      </c>
      <c r="G219" s="211" t="str">
        <f t="shared" ref="G219:G233" si="3">IF($D$227=0,"",IF(D219="[for completion]","",D219/$D$227))</f>
        <v/>
      </c>
    </row>
    <row r="220" spans="1:7" x14ac:dyDescent="0.3">
      <c r="A220" s="148" t="s">
        <v>707</v>
      </c>
      <c r="B220" s="148" t="s">
        <v>708</v>
      </c>
      <c r="C220" s="273" t="s">
        <v>1226</v>
      </c>
      <c r="D220" s="273" t="s">
        <v>1226</v>
      </c>
      <c r="F220" s="211" t="str">
        <f t="shared" si="2"/>
        <v/>
      </c>
      <c r="G220" s="211" t="str">
        <f t="shared" si="3"/>
        <v/>
      </c>
    </row>
    <row r="221" spans="1:7" x14ac:dyDescent="0.3">
      <c r="A221" s="148" t="s">
        <v>709</v>
      </c>
      <c r="B221" s="148" t="s">
        <v>710</v>
      </c>
      <c r="C221" s="273" t="s">
        <v>1226</v>
      </c>
      <c r="D221" s="273" t="s">
        <v>1226</v>
      </c>
      <c r="F221" s="211" t="str">
        <f t="shared" si="2"/>
        <v/>
      </c>
      <c r="G221" s="211" t="str">
        <f t="shared" si="3"/>
        <v/>
      </c>
    </row>
    <row r="222" spans="1:7" x14ac:dyDescent="0.3">
      <c r="A222" s="148" t="s">
        <v>711</v>
      </c>
      <c r="B222" s="148" t="s">
        <v>712</v>
      </c>
      <c r="C222" s="273" t="s">
        <v>1226</v>
      </c>
      <c r="D222" s="273" t="s">
        <v>1226</v>
      </c>
      <c r="F222" s="211" t="str">
        <f t="shared" si="2"/>
        <v/>
      </c>
      <c r="G222" s="211" t="str">
        <f t="shared" si="3"/>
        <v/>
      </c>
    </row>
    <row r="223" spans="1:7" x14ac:dyDescent="0.3">
      <c r="A223" s="148" t="s">
        <v>713</v>
      </c>
      <c r="B223" s="148" t="s">
        <v>714</v>
      </c>
      <c r="C223" s="273" t="s">
        <v>1226</v>
      </c>
      <c r="D223" s="273" t="s">
        <v>1226</v>
      </c>
      <c r="F223" s="211" t="str">
        <f t="shared" si="2"/>
        <v/>
      </c>
      <c r="G223" s="211" t="str">
        <f t="shared" si="3"/>
        <v/>
      </c>
    </row>
    <row r="224" spans="1:7" x14ac:dyDescent="0.3">
      <c r="A224" s="148" t="s">
        <v>715</v>
      </c>
      <c r="B224" s="148" t="s">
        <v>716</v>
      </c>
      <c r="C224" s="273" t="s">
        <v>1226</v>
      </c>
      <c r="D224" s="273" t="s">
        <v>1226</v>
      </c>
      <c r="F224" s="211" t="str">
        <f t="shared" si="2"/>
        <v/>
      </c>
      <c r="G224" s="211" t="str">
        <f t="shared" si="3"/>
        <v/>
      </c>
    </row>
    <row r="225" spans="1:7" x14ac:dyDescent="0.3">
      <c r="A225" s="148" t="s">
        <v>717</v>
      </c>
      <c r="B225" s="148" t="s">
        <v>718</v>
      </c>
      <c r="C225" s="273" t="s">
        <v>1226</v>
      </c>
      <c r="D225" s="273" t="s">
        <v>1226</v>
      </c>
      <c r="F225" s="211" t="str">
        <f t="shared" si="2"/>
        <v/>
      </c>
      <c r="G225" s="211" t="str">
        <f t="shared" si="3"/>
        <v/>
      </c>
    </row>
    <row r="226" spans="1:7" x14ac:dyDescent="0.3">
      <c r="A226" s="148" t="s">
        <v>719</v>
      </c>
      <c r="B226" s="148" t="s">
        <v>720</v>
      </c>
      <c r="C226" s="273" t="s">
        <v>1226</v>
      </c>
      <c r="D226" s="273" t="s">
        <v>1226</v>
      </c>
      <c r="F226" s="211" t="str">
        <f t="shared" si="2"/>
        <v/>
      </c>
      <c r="G226" s="211" t="str">
        <f t="shared" si="3"/>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2"/>
        <v/>
      </c>
      <c r="G228" s="211" t="str">
        <f t="shared" si="3"/>
        <v/>
      </c>
    </row>
    <row r="229" spans="1:7" outlineLevel="1" x14ac:dyDescent="0.3">
      <c r="A229" s="148" t="s">
        <v>724</v>
      </c>
      <c r="B229" s="165"/>
      <c r="C229" s="212"/>
      <c r="D229" s="215"/>
      <c r="F229" s="211" t="str">
        <f t="shared" si="2"/>
        <v/>
      </c>
      <c r="G229" s="211" t="str">
        <f t="shared" si="3"/>
        <v/>
      </c>
    </row>
    <row r="230" spans="1:7" outlineLevel="1" x14ac:dyDescent="0.3">
      <c r="A230" s="148" t="s">
        <v>726</v>
      </c>
      <c r="B230" s="165"/>
      <c r="C230" s="212"/>
      <c r="D230" s="215"/>
      <c r="F230" s="211" t="str">
        <f t="shared" si="2"/>
        <v/>
      </c>
      <c r="G230" s="211" t="str">
        <f t="shared" si="3"/>
        <v/>
      </c>
    </row>
    <row r="231" spans="1:7" outlineLevel="1" x14ac:dyDescent="0.3">
      <c r="A231" s="148" t="s">
        <v>728</v>
      </c>
      <c r="B231" s="165"/>
      <c r="C231" s="212"/>
      <c r="D231" s="215"/>
      <c r="F231" s="211" t="str">
        <f t="shared" si="2"/>
        <v/>
      </c>
      <c r="G231" s="211" t="str">
        <f t="shared" si="3"/>
        <v/>
      </c>
    </row>
    <row r="232" spans="1:7" outlineLevel="1" x14ac:dyDescent="0.3">
      <c r="A232" s="148" t="s">
        <v>730</v>
      </c>
      <c r="B232" s="165"/>
      <c r="C232" s="212"/>
      <c r="D232" s="215"/>
      <c r="F232" s="211" t="str">
        <f t="shared" si="2"/>
        <v/>
      </c>
      <c r="G232" s="211" t="str">
        <f t="shared" si="3"/>
        <v/>
      </c>
    </row>
    <row r="233" spans="1:7" outlineLevel="1" x14ac:dyDescent="0.3">
      <c r="A233" s="148" t="s">
        <v>732</v>
      </c>
      <c r="B233" s="165"/>
      <c r="C233" s="212"/>
      <c r="D233" s="215"/>
      <c r="F233" s="211" t="str">
        <f t="shared" si="2"/>
        <v/>
      </c>
      <c r="G233" s="211" t="str">
        <f t="shared" si="3"/>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31">
        <v>0.47562137834023804</v>
      </c>
      <c r="D238" s="632">
        <v>127710</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12031.896116840042</v>
      </c>
      <c r="D241" s="215">
        <v>57092</v>
      </c>
      <c r="F241" s="235">
        <f>IF($C$249=0,"",IF(C241="[Mark as ND1 if not relevant]","",C241/$C$249))</f>
        <v>0.32282962283682309</v>
      </c>
      <c r="G241" s="235">
        <f>IF($D$249=0,"",IF(D241="[Mark as ND1 if not relevant]","",D241/$D$249))</f>
        <v>0.4470440842533866</v>
      </c>
    </row>
    <row r="242" spans="1:7" x14ac:dyDescent="0.3">
      <c r="A242" s="148" t="s">
        <v>740</v>
      </c>
      <c r="B242" s="148" t="s">
        <v>708</v>
      </c>
      <c r="C242" s="212">
        <v>7161.140112829994</v>
      </c>
      <c r="D242" s="215">
        <v>22707</v>
      </c>
      <c r="F242" s="235">
        <f t="shared" ref="F242:F248" si="4">IF($C$249=0,"",IF(C242="[Mark as ND1 if not relevant]","",C242/$C$249))</f>
        <v>0.1921416324789306</v>
      </c>
      <c r="G242" s="235">
        <f t="shared" ref="G242:G248" si="5">IF($D$249=0,"",IF(D242="[Mark as ND1 if not relevant]","",D242/$D$249))</f>
        <v>0.17780126849894293</v>
      </c>
    </row>
    <row r="243" spans="1:7" x14ac:dyDescent="0.3">
      <c r="A243" s="148" t="s">
        <v>741</v>
      </c>
      <c r="B243" s="148" t="s">
        <v>710</v>
      </c>
      <c r="C243" s="212">
        <v>8756.2569238299839</v>
      </c>
      <c r="D243" s="215">
        <v>24466</v>
      </c>
      <c r="F243" s="235">
        <f t="shared" si="4"/>
        <v>0.23494045267112532</v>
      </c>
      <c r="G243" s="235">
        <f t="shared" si="5"/>
        <v>0.19157466134210321</v>
      </c>
    </row>
    <row r="244" spans="1:7" x14ac:dyDescent="0.3">
      <c r="A244" s="148" t="s">
        <v>742</v>
      </c>
      <c r="B244" s="148" t="s">
        <v>712</v>
      </c>
      <c r="C244" s="212">
        <v>7200.0633076099721</v>
      </c>
      <c r="D244" s="215">
        <v>18315</v>
      </c>
      <c r="F244" s="235">
        <f t="shared" si="4"/>
        <v>0.19318598659971109</v>
      </c>
      <c r="G244" s="235">
        <f t="shared" si="5"/>
        <v>0.1434108527131783</v>
      </c>
    </row>
    <row r="245" spans="1:7" x14ac:dyDescent="0.3">
      <c r="A245" s="148" t="s">
        <v>743</v>
      </c>
      <c r="B245" s="148" t="s">
        <v>714</v>
      </c>
      <c r="C245" s="212">
        <v>2120.7552811499936</v>
      </c>
      <c r="D245" s="215">
        <v>5130</v>
      </c>
      <c r="F245" s="235">
        <f t="shared" si="4"/>
        <v>5.6902305413409938E-2</v>
      </c>
      <c r="G245" s="235">
        <f t="shared" si="5"/>
        <v>4.0169133192389003E-2</v>
      </c>
    </row>
    <row r="246" spans="1:7" x14ac:dyDescent="0.3">
      <c r="A246" s="148" t="s">
        <v>744</v>
      </c>
      <c r="B246" s="148" t="s">
        <v>716</v>
      </c>
      <c r="C246" s="212">
        <v>0</v>
      </c>
      <c r="D246" s="215">
        <v>0</v>
      </c>
      <c r="F246" s="235">
        <f t="shared" si="4"/>
        <v>0</v>
      </c>
      <c r="G246" s="235">
        <f t="shared" si="5"/>
        <v>0</v>
      </c>
    </row>
    <row r="247" spans="1:7" x14ac:dyDescent="0.3">
      <c r="A247" s="148" t="s">
        <v>745</v>
      </c>
      <c r="B247" s="148" t="s">
        <v>718</v>
      </c>
      <c r="C247" s="212">
        <v>0</v>
      </c>
      <c r="D247" s="215">
        <v>0</v>
      </c>
      <c r="F247" s="235">
        <f t="shared" si="4"/>
        <v>0</v>
      </c>
      <c r="G247" s="235">
        <f t="shared" si="5"/>
        <v>0</v>
      </c>
    </row>
    <row r="248" spans="1:7" x14ac:dyDescent="0.3">
      <c r="A248" s="148" t="s">
        <v>746</v>
      </c>
      <c r="B248" s="148" t="s">
        <v>720</v>
      </c>
      <c r="C248" s="212">
        <v>0</v>
      </c>
      <c r="D248" s="215">
        <v>0</v>
      </c>
      <c r="F248" s="235">
        <f t="shared" si="4"/>
        <v>0</v>
      </c>
      <c r="G248" s="235">
        <f t="shared" si="5"/>
        <v>0</v>
      </c>
    </row>
    <row r="249" spans="1:7" x14ac:dyDescent="0.3">
      <c r="A249" s="148" t="s">
        <v>747</v>
      </c>
      <c r="B249" s="178" t="s">
        <v>146</v>
      </c>
      <c r="C249" s="212">
        <f>SUM(C241:C248)</f>
        <v>37270.111742259985</v>
      </c>
      <c r="D249" s="215">
        <f>SUM(D241:D248)</f>
        <v>127710</v>
      </c>
      <c r="F249" s="631">
        <f>SUM(F241:F248)</f>
        <v>1</v>
      </c>
      <c r="G249" s="631">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30">
        <v>0.79394916862867637</v>
      </c>
      <c r="E260" s="164"/>
      <c r="F260" s="164"/>
      <c r="G260" s="164"/>
    </row>
    <row r="261" spans="1:14" x14ac:dyDescent="0.3">
      <c r="A261" s="148" t="s">
        <v>760</v>
      </c>
      <c r="B261" s="148" t="s">
        <v>761</v>
      </c>
      <c r="C261" s="630">
        <v>0</v>
      </c>
      <c r="E261" s="164"/>
      <c r="F261" s="164"/>
    </row>
    <row r="262" spans="1:14" x14ac:dyDescent="0.3">
      <c r="A262" s="148" t="s">
        <v>762</v>
      </c>
      <c r="B262" s="148" t="s">
        <v>763</v>
      </c>
      <c r="C262" s="630">
        <v>0.20605083137442079</v>
      </c>
      <c r="E262" s="164"/>
      <c r="F262" s="164"/>
    </row>
    <row r="263" spans="1:14" s="271" customFormat="1" x14ac:dyDescent="0.3">
      <c r="A263" s="272" t="s">
        <v>764</v>
      </c>
      <c r="B263" s="272" t="s">
        <v>2495</v>
      </c>
      <c r="C263" s="630">
        <v>0</v>
      </c>
      <c r="D263" s="272"/>
      <c r="E263" s="237"/>
      <c r="F263" s="237"/>
      <c r="G263" s="270"/>
    </row>
    <row r="264" spans="1:14" x14ac:dyDescent="0.3">
      <c r="A264" s="272" t="s">
        <v>1409</v>
      </c>
      <c r="B264" s="169" t="s">
        <v>1401</v>
      </c>
      <c r="C264" s="630">
        <v>0</v>
      </c>
      <c r="D264" s="175"/>
      <c r="E264" s="175"/>
      <c r="F264" s="176"/>
      <c r="G264" s="176"/>
      <c r="H264" s="144"/>
      <c r="I264" s="148"/>
      <c r="J264" s="148"/>
      <c r="K264" s="148"/>
      <c r="L264" s="144"/>
      <c r="M264" s="144"/>
      <c r="N264" s="144"/>
    </row>
    <row r="265" spans="1:14" x14ac:dyDescent="0.3">
      <c r="A265" s="272" t="s">
        <v>2496</v>
      </c>
      <c r="B265" s="148" t="s">
        <v>144</v>
      </c>
      <c r="C265" s="630">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4" t="s">
        <v>2028</v>
      </c>
      <c r="B287" s="260"/>
      <c r="C287" s="259"/>
      <c r="D287" s="259"/>
      <c r="E287" s="261"/>
      <c r="F287" s="251" t="str">
        <f>IF($C$305=0,"",IF(C287="[For completion]","",C287/$C$305))</f>
        <v/>
      </c>
      <c r="G287" s="251" t="str">
        <f>IF($D$305=0,"",IF(D287="[For completion]","",D287/$D$305))</f>
        <v/>
      </c>
    </row>
    <row r="288" spans="1:7" s="221" customFormat="1" x14ac:dyDescent="0.3">
      <c r="A288" s="634" t="s">
        <v>2029</v>
      </c>
      <c r="B288" s="260"/>
      <c r="C288" s="259"/>
      <c r="D288" s="259"/>
      <c r="E288" s="261"/>
      <c r="F288" s="251" t="str">
        <f t="shared" ref="F288:F304" si="6">IF($C$305=0,"",IF(C288="[For completion]","",C288/$C$305))</f>
        <v/>
      </c>
      <c r="G288" s="251" t="str">
        <f t="shared" ref="G288:G304" si="7">IF($D$305=0,"",IF(D288="[For completion]","",D288/$D$305))</f>
        <v/>
      </c>
    </row>
    <row r="289" spans="1:7" s="221" customFormat="1" x14ac:dyDescent="0.3">
      <c r="A289" s="634" t="s">
        <v>2030</v>
      </c>
      <c r="B289" s="260"/>
      <c r="C289" s="259"/>
      <c r="D289" s="259"/>
      <c r="E289" s="261"/>
      <c r="F289" s="251" t="str">
        <f t="shared" si="6"/>
        <v/>
      </c>
      <c r="G289" s="251" t="str">
        <f t="shared" si="7"/>
        <v/>
      </c>
    </row>
    <row r="290" spans="1:7" s="221" customFormat="1" x14ac:dyDescent="0.3">
      <c r="A290" s="634" t="s">
        <v>2031</v>
      </c>
      <c r="B290" s="260"/>
      <c r="C290" s="259"/>
      <c r="D290" s="259"/>
      <c r="E290" s="261"/>
      <c r="F290" s="251" t="str">
        <f t="shared" si="6"/>
        <v/>
      </c>
      <c r="G290" s="251" t="str">
        <f t="shared" si="7"/>
        <v/>
      </c>
    </row>
    <row r="291" spans="1:7" s="221" customFormat="1" x14ac:dyDescent="0.3">
      <c r="A291" s="634" t="s">
        <v>2032</v>
      </c>
      <c r="B291" s="260"/>
      <c r="C291" s="259"/>
      <c r="D291" s="259"/>
      <c r="E291" s="261"/>
      <c r="F291" s="251" t="str">
        <f t="shared" si="6"/>
        <v/>
      </c>
      <c r="G291" s="251" t="str">
        <f t="shared" si="7"/>
        <v/>
      </c>
    </row>
    <row r="292" spans="1:7" s="221" customFormat="1" x14ac:dyDescent="0.3">
      <c r="A292" s="634" t="s">
        <v>2033</v>
      </c>
      <c r="B292" s="260"/>
      <c r="C292" s="259"/>
      <c r="D292" s="259"/>
      <c r="E292" s="261"/>
      <c r="F292" s="251" t="str">
        <f t="shared" si="6"/>
        <v/>
      </c>
      <c r="G292" s="251" t="str">
        <f t="shared" si="7"/>
        <v/>
      </c>
    </row>
    <row r="293" spans="1:7" s="221" customFormat="1" x14ac:dyDescent="0.3">
      <c r="A293" s="634" t="s">
        <v>2034</v>
      </c>
      <c r="B293" s="260"/>
      <c r="C293" s="259"/>
      <c r="D293" s="259"/>
      <c r="E293" s="261"/>
      <c r="F293" s="251" t="str">
        <f t="shared" si="6"/>
        <v/>
      </c>
      <c r="G293" s="251" t="str">
        <f t="shared" si="7"/>
        <v/>
      </c>
    </row>
    <row r="294" spans="1:7" s="221" customFormat="1" x14ac:dyDescent="0.3">
      <c r="A294" s="634" t="s">
        <v>2035</v>
      </c>
      <c r="B294" s="260"/>
      <c r="C294" s="259"/>
      <c r="D294" s="259"/>
      <c r="E294" s="261"/>
      <c r="F294" s="251" t="str">
        <f t="shared" si="6"/>
        <v/>
      </c>
      <c r="G294" s="251" t="str">
        <f t="shared" si="7"/>
        <v/>
      </c>
    </row>
    <row r="295" spans="1:7" s="221" customFormat="1" x14ac:dyDescent="0.3">
      <c r="A295" s="634" t="s">
        <v>2036</v>
      </c>
      <c r="B295" s="260"/>
      <c r="C295" s="259"/>
      <c r="D295" s="259"/>
      <c r="E295" s="261"/>
      <c r="F295" s="251" t="str">
        <f t="shared" si="6"/>
        <v/>
      </c>
      <c r="G295" s="251" t="str">
        <f t="shared" si="7"/>
        <v/>
      </c>
    </row>
    <row r="296" spans="1:7" s="221" customFormat="1" x14ac:dyDescent="0.3">
      <c r="A296" s="634" t="s">
        <v>2037</v>
      </c>
      <c r="B296" s="260"/>
      <c r="C296" s="259"/>
      <c r="D296" s="259"/>
      <c r="E296" s="261"/>
      <c r="F296" s="251" t="str">
        <f t="shared" si="6"/>
        <v/>
      </c>
      <c r="G296" s="251" t="str">
        <f t="shared" si="7"/>
        <v/>
      </c>
    </row>
    <row r="297" spans="1:7" s="221" customFormat="1" x14ac:dyDescent="0.3">
      <c r="A297" s="634" t="s">
        <v>2038</v>
      </c>
      <c r="B297" s="260"/>
      <c r="C297" s="259"/>
      <c r="D297" s="259"/>
      <c r="E297" s="261"/>
      <c r="F297" s="251" t="str">
        <f t="shared" si="6"/>
        <v/>
      </c>
      <c r="G297" s="251" t="str">
        <f t="shared" si="7"/>
        <v/>
      </c>
    </row>
    <row r="298" spans="1:7" s="221" customFormat="1" x14ac:dyDescent="0.3">
      <c r="A298" s="634" t="s">
        <v>2039</v>
      </c>
      <c r="B298" s="260"/>
      <c r="C298" s="259"/>
      <c r="D298" s="259"/>
      <c r="E298" s="261"/>
      <c r="F298" s="251" t="str">
        <f t="shared" si="6"/>
        <v/>
      </c>
      <c r="G298" s="251" t="str">
        <f t="shared" si="7"/>
        <v/>
      </c>
    </row>
    <row r="299" spans="1:7" s="221" customFormat="1" x14ac:dyDescent="0.3">
      <c r="A299" s="634" t="s">
        <v>2040</v>
      </c>
      <c r="B299" s="260"/>
      <c r="C299" s="259"/>
      <c r="D299" s="259"/>
      <c r="E299" s="261"/>
      <c r="F299" s="251" t="str">
        <f t="shared" si="6"/>
        <v/>
      </c>
      <c r="G299" s="251" t="str">
        <f t="shared" si="7"/>
        <v/>
      </c>
    </row>
    <row r="300" spans="1:7" s="221" customFormat="1" x14ac:dyDescent="0.3">
      <c r="A300" s="634" t="s">
        <v>2041</v>
      </c>
      <c r="B300" s="260"/>
      <c r="C300" s="259"/>
      <c r="D300" s="259"/>
      <c r="E300" s="261"/>
      <c r="F300" s="251" t="str">
        <f t="shared" si="6"/>
        <v/>
      </c>
      <c r="G300" s="251" t="str">
        <f t="shared" si="7"/>
        <v/>
      </c>
    </row>
    <row r="301" spans="1:7" s="221" customFormat="1" x14ac:dyDescent="0.3">
      <c r="A301" s="634" t="s">
        <v>2042</v>
      </c>
      <c r="B301" s="260"/>
      <c r="C301" s="259"/>
      <c r="D301" s="259"/>
      <c r="E301" s="261"/>
      <c r="F301" s="251" t="str">
        <f t="shared" si="6"/>
        <v/>
      </c>
      <c r="G301" s="251" t="str">
        <f t="shared" si="7"/>
        <v/>
      </c>
    </row>
    <row r="302" spans="1:7" s="221" customFormat="1" x14ac:dyDescent="0.3">
      <c r="A302" s="634" t="s">
        <v>2043</v>
      </c>
      <c r="B302" s="260"/>
      <c r="C302" s="259"/>
      <c r="D302" s="259"/>
      <c r="E302" s="261"/>
      <c r="F302" s="251" t="str">
        <f t="shared" si="6"/>
        <v/>
      </c>
      <c r="G302" s="251" t="str">
        <f t="shared" si="7"/>
        <v/>
      </c>
    </row>
    <row r="303" spans="1:7" s="221" customFormat="1" x14ac:dyDescent="0.3">
      <c r="A303" s="634" t="s">
        <v>2044</v>
      </c>
      <c r="B303" s="260"/>
      <c r="C303" s="259"/>
      <c r="D303" s="259"/>
      <c r="E303" s="261"/>
      <c r="F303" s="251" t="str">
        <f t="shared" si="6"/>
        <v/>
      </c>
      <c r="G303" s="251" t="str">
        <f t="shared" si="7"/>
        <v/>
      </c>
    </row>
    <row r="304" spans="1:7" s="221" customFormat="1" x14ac:dyDescent="0.3">
      <c r="A304" s="634" t="s">
        <v>2045</v>
      </c>
      <c r="B304" s="260"/>
      <c r="C304" s="259"/>
      <c r="D304" s="259"/>
      <c r="E304" s="261"/>
      <c r="F304" s="251" t="str">
        <f t="shared" si="6"/>
        <v/>
      </c>
      <c r="G304" s="251" t="str">
        <f t="shared" si="7"/>
        <v/>
      </c>
    </row>
    <row r="305" spans="1:7" s="221" customFormat="1" x14ac:dyDescent="0.3">
      <c r="A305" s="634" t="s">
        <v>2046</v>
      </c>
      <c r="B305" s="260" t="s">
        <v>146</v>
      </c>
      <c r="C305" s="259">
        <f>SUM(C287:C304)</f>
        <v>0</v>
      </c>
      <c r="D305" s="259">
        <f>SUM(D287:D304)</f>
        <v>0</v>
      </c>
      <c r="E305" s="261"/>
      <c r="F305" s="305">
        <f>SUM(F287:F304)</f>
        <v>0</v>
      </c>
      <c r="G305" s="305">
        <f>SUM(G287:G304)</f>
        <v>0</v>
      </c>
    </row>
    <row r="306" spans="1:7" s="221" customFormat="1" x14ac:dyDescent="0.3">
      <c r="A306" s="634" t="s">
        <v>2047</v>
      </c>
      <c r="B306" s="260"/>
      <c r="C306" s="259"/>
      <c r="D306" s="259"/>
      <c r="E306" s="261"/>
      <c r="F306" s="261"/>
      <c r="G306" s="261"/>
    </row>
    <row r="307" spans="1:7" s="221" customFormat="1" x14ac:dyDescent="0.3">
      <c r="A307" s="634" t="s">
        <v>2048</v>
      </c>
      <c r="B307" s="260"/>
      <c r="C307" s="259"/>
      <c r="D307" s="259"/>
      <c r="E307" s="261"/>
      <c r="F307" s="261"/>
      <c r="G307" s="261"/>
    </row>
    <row r="308" spans="1:7" s="221" customFormat="1" x14ac:dyDescent="0.3">
      <c r="A308" s="634"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4" t="s">
        <v>2050</v>
      </c>
      <c r="B310" s="278"/>
      <c r="C310" s="276"/>
      <c r="D310" s="276"/>
      <c r="E310" s="279"/>
      <c r="F310" s="251" t="str">
        <f>IF($C$328=0,"",IF(C310="[For completion]","",C310/$C$328))</f>
        <v/>
      </c>
      <c r="G310" s="251" t="str">
        <f>IF($D$328=0,"",IF(D310="[For completion]","",D310/$D$328))</f>
        <v/>
      </c>
    </row>
    <row r="311" spans="1:7" s="266" customFormat="1" x14ac:dyDescent="0.3">
      <c r="A311" s="634" t="s">
        <v>2051</v>
      </c>
      <c r="B311" s="278"/>
      <c r="C311" s="276"/>
      <c r="D311" s="276"/>
      <c r="E311" s="279"/>
      <c r="F311" s="279"/>
      <c r="G311" s="279"/>
    </row>
    <row r="312" spans="1:7" s="266" customFormat="1" x14ac:dyDescent="0.3">
      <c r="A312" s="634" t="s">
        <v>2052</v>
      </c>
      <c r="B312" s="278"/>
      <c r="C312" s="276"/>
      <c r="D312" s="276"/>
      <c r="E312" s="279"/>
      <c r="F312" s="279"/>
      <c r="G312" s="279"/>
    </row>
    <row r="313" spans="1:7" s="266" customFormat="1" x14ac:dyDescent="0.3">
      <c r="A313" s="634" t="s">
        <v>2053</v>
      </c>
      <c r="B313" s="278"/>
      <c r="C313" s="276"/>
      <c r="D313" s="276"/>
      <c r="E313" s="279"/>
      <c r="F313" s="279"/>
      <c r="G313" s="279"/>
    </row>
    <row r="314" spans="1:7" s="266" customFormat="1" x14ac:dyDescent="0.3">
      <c r="A314" s="634" t="s">
        <v>2054</v>
      </c>
      <c r="B314" s="278"/>
      <c r="C314" s="276"/>
      <c r="D314" s="276"/>
      <c r="E314" s="279"/>
      <c r="F314" s="279"/>
      <c r="G314" s="279"/>
    </row>
    <row r="315" spans="1:7" s="266" customFormat="1" x14ac:dyDescent="0.3">
      <c r="A315" s="634" t="s">
        <v>2055</v>
      </c>
      <c r="B315" s="278"/>
      <c r="C315" s="276"/>
      <c r="D315" s="276"/>
      <c r="E315" s="279"/>
      <c r="F315" s="279"/>
      <c r="G315" s="279"/>
    </row>
    <row r="316" spans="1:7" s="266" customFormat="1" x14ac:dyDescent="0.3">
      <c r="A316" s="634" t="s">
        <v>2056</v>
      </c>
      <c r="B316" s="278"/>
      <c r="C316" s="276"/>
      <c r="D316" s="276"/>
      <c r="E316" s="279"/>
      <c r="F316" s="279"/>
      <c r="G316" s="279"/>
    </row>
    <row r="317" spans="1:7" s="266" customFormat="1" x14ac:dyDescent="0.3">
      <c r="A317" s="634" t="s">
        <v>2057</v>
      </c>
      <c r="B317" s="278"/>
      <c r="C317" s="276"/>
      <c r="D317" s="276"/>
      <c r="E317" s="279"/>
      <c r="F317" s="279"/>
      <c r="G317" s="279"/>
    </row>
    <row r="318" spans="1:7" s="266" customFormat="1" x14ac:dyDescent="0.3">
      <c r="A318" s="634" t="s">
        <v>2058</v>
      </c>
      <c r="B318" s="278"/>
      <c r="C318" s="276"/>
      <c r="D318" s="276"/>
      <c r="E318" s="279"/>
      <c r="F318" s="279"/>
      <c r="G318" s="279"/>
    </row>
    <row r="319" spans="1:7" s="266" customFormat="1" x14ac:dyDescent="0.3">
      <c r="A319" s="634" t="s">
        <v>2059</v>
      </c>
      <c r="B319" s="278"/>
      <c r="C319" s="276"/>
      <c r="D319" s="276"/>
      <c r="E319" s="279"/>
      <c r="F319" s="279"/>
      <c r="G319" s="279"/>
    </row>
    <row r="320" spans="1:7" s="266" customFormat="1" x14ac:dyDescent="0.3">
      <c r="A320" s="634" t="s">
        <v>2207</v>
      </c>
      <c r="B320" s="278"/>
      <c r="C320" s="276"/>
      <c r="D320" s="276"/>
      <c r="E320" s="279"/>
      <c r="F320" s="279"/>
      <c r="G320" s="279"/>
    </row>
    <row r="321" spans="1:7" s="266" customFormat="1" x14ac:dyDescent="0.3">
      <c r="A321" s="634" t="s">
        <v>2252</v>
      </c>
      <c r="B321" s="278"/>
      <c r="C321" s="276"/>
      <c r="D321" s="276"/>
      <c r="E321" s="279"/>
      <c r="F321" s="279"/>
      <c r="G321" s="279"/>
    </row>
    <row r="322" spans="1:7" s="266" customFormat="1" x14ac:dyDescent="0.3">
      <c r="A322" s="634" t="s">
        <v>2253</v>
      </c>
      <c r="B322" s="278"/>
      <c r="C322" s="276"/>
      <c r="D322" s="276"/>
      <c r="E322" s="279"/>
      <c r="F322" s="279"/>
      <c r="G322" s="279"/>
    </row>
    <row r="323" spans="1:7" s="266" customFormat="1" x14ac:dyDescent="0.3">
      <c r="A323" s="634" t="s">
        <v>2254</v>
      </c>
      <c r="B323" s="278"/>
      <c r="C323" s="276"/>
      <c r="D323" s="276"/>
      <c r="E323" s="279"/>
      <c r="F323" s="279"/>
      <c r="G323" s="279"/>
    </row>
    <row r="324" spans="1:7" s="266" customFormat="1" x14ac:dyDescent="0.3">
      <c r="A324" s="634" t="s">
        <v>2255</v>
      </c>
      <c r="B324" s="278"/>
      <c r="C324" s="276"/>
      <c r="D324" s="276"/>
      <c r="E324" s="279"/>
      <c r="F324" s="279"/>
      <c r="G324" s="279"/>
    </row>
    <row r="325" spans="1:7" s="266" customFormat="1" x14ac:dyDescent="0.3">
      <c r="A325" s="634" t="s">
        <v>2256</v>
      </c>
      <c r="B325" s="278"/>
      <c r="C325" s="276"/>
      <c r="D325" s="276"/>
      <c r="E325" s="279"/>
      <c r="F325" s="279"/>
      <c r="G325" s="279"/>
    </row>
    <row r="326" spans="1:7" s="266" customFormat="1" x14ac:dyDescent="0.3">
      <c r="A326" s="634" t="s">
        <v>2257</v>
      </c>
      <c r="B326" s="278"/>
      <c r="C326" s="276"/>
      <c r="D326" s="276"/>
      <c r="E326" s="279"/>
      <c r="F326" s="279"/>
      <c r="G326" s="279"/>
    </row>
    <row r="327" spans="1:7" s="266" customFormat="1" x14ac:dyDescent="0.3">
      <c r="A327" s="634" t="s">
        <v>2258</v>
      </c>
      <c r="B327" s="278"/>
      <c r="C327" s="276"/>
      <c r="D327" s="276"/>
      <c r="E327" s="279"/>
      <c r="F327" s="279"/>
      <c r="G327" s="279"/>
    </row>
    <row r="328" spans="1:7" s="266" customFormat="1" x14ac:dyDescent="0.3">
      <c r="A328" s="634" t="s">
        <v>2259</v>
      </c>
      <c r="B328" s="278" t="s">
        <v>146</v>
      </c>
      <c r="C328" s="276">
        <f>SUM(C310:C327)</f>
        <v>0</v>
      </c>
      <c r="D328" s="276">
        <f>SUM(D310:D327)</f>
        <v>0</v>
      </c>
      <c r="E328" s="279"/>
      <c r="F328" s="305">
        <f>SUM(F310:F327)</f>
        <v>0</v>
      </c>
      <c r="G328" s="305">
        <f>SUM(G310:G327)</f>
        <v>0</v>
      </c>
    </row>
    <row r="329" spans="1:7" s="266" customFormat="1" x14ac:dyDescent="0.3">
      <c r="A329" s="634" t="s">
        <v>2060</v>
      </c>
      <c r="B329" s="278"/>
      <c r="C329" s="276"/>
      <c r="D329" s="276"/>
      <c r="E329" s="279"/>
      <c r="F329" s="279"/>
      <c r="G329" s="279"/>
    </row>
    <row r="330" spans="1:7" s="266" customFormat="1" x14ac:dyDescent="0.3">
      <c r="A330" s="634" t="s">
        <v>2260</v>
      </c>
      <c r="B330" s="278"/>
      <c r="C330" s="276"/>
      <c r="D330" s="276"/>
      <c r="E330" s="279"/>
      <c r="F330" s="279"/>
      <c r="G330" s="279"/>
    </row>
    <row r="331" spans="1:7" s="266" customFormat="1" x14ac:dyDescent="0.3">
      <c r="A331" s="634"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4" t="s">
        <v>2262</v>
      </c>
      <c r="B333" s="260" t="s">
        <v>1649</v>
      </c>
      <c r="C333" s="259"/>
      <c r="D333" s="259"/>
      <c r="E333" s="261"/>
      <c r="F333" s="251" t="str">
        <f>IF($C$343=0,"",IF(C333="[For completion]","",C333/$C$343))</f>
        <v/>
      </c>
      <c r="G333" s="251" t="str">
        <f>IF($D$343=0,"",IF(D333="[For completion]","",D333/$D$343))</f>
        <v/>
      </c>
    </row>
    <row r="334" spans="1:7" s="221" customFormat="1" x14ac:dyDescent="0.3">
      <c r="A334" s="634" t="s">
        <v>2263</v>
      </c>
      <c r="B334" s="260" t="s">
        <v>1650</v>
      </c>
      <c r="C334" s="259"/>
      <c r="D334" s="259"/>
      <c r="E334" s="261"/>
      <c r="F334" s="251" t="str">
        <f t="shared" ref="F334:F342" si="8">IF($C$343=0,"",IF(C334="[For completion]","",C334/$C$343))</f>
        <v/>
      </c>
      <c r="G334" s="251" t="str">
        <f t="shared" ref="G334:G342" si="9">IF($D$343=0,"",IF(D334="[For completion]","",D334/$D$343))</f>
        <v/>
      </c>
    </row>
    <row r="335" spans="1:7" s="221" customFormat="1" x14ac:dyDescent="0.3">
      <c r="A335" s="634" t="s">
        <v>2264</v>
      </c>
      <c r="B335" s="260" t="s">
        <v>1651</v>
      </c>
      <c r="C335" s="259"/>
      <c r="D335" s="259"/>
      <c r="E335" s="261"/>
      <c r="F335" s="251" t="str">
        <f t="shared" si="8"/>
        <v/>
      </c>
      <c r="G335" s="251" t="str">
        <f t="shared" si="9"/>
        <v/>
      </c>
    </row>
    <row r="336" spans="1:7" s="221" customFormat="1" x14ac:dyDescent="0.3">
      <c r="A336" s="634" t="s">
        <v>2265</v>
      </c>
      <c r="B336" s="260" t="s">
        <v>1652</v>
      </c>
      <c r="C336" s="259"/>
      <c r="D336" s="259"/>
      <c r="E336" s="261"/>
      <c r="F336" s="251" t="str">
        <f t="shared" si="8"/>
        <v/>
      </c>
      <c r="G336" s="251" t="str">
        <f t="shared" si="9"/>
        <v/>
      </c>
    </row>
    <row r="337" spans="1:7" s="221" customFormat="1" x14ac:dyDescent="0.3">
      <c r="A337" s="634" t="s">
        <v>2266</v>
      </c>
      <c r="B337" s="260" t="s">
        <v>1653</v>
      </c>
      <c r="C337" s="259"/>
      <c r="D337" s="259"/>
      <c r="E337" s="261"/>
      <c r="F337" s="251" t="str">
        <f t="shared" si="8"/>
        <v/>
      </c>
      <c r="G337" s="251" t="str">
        <f t="shared" si="9"/>
        <v/>
      </c>
    </row>
    <row r="338" spans="1:7" s="221" customFormat="1" x14ac:dyDescent="0.3">
      <c r="A338" s="634" t="s">
        <v>2267</v>
      </c>
      <c r="B338" s="260" t="s">
        <v>1654</v>
      </c>
      <c r="C338" s="259"/>
      <c r="D338" s="259"/>
      <c r="E338" s="261"/>
      <c r="F338" s="251" t="str">
        <f t="shared" si="8"/>
        <v/>
      </c>
      <c r="G338" s="251" t="str">
        <f t="shared" si="9"/>
        <v/>
      </c>
    </row>
    <row r="339" spans="1:7" s="221" customFormat="1" x14ac:dyDescent="0.3">
      <c r="A339" s="634" t="s">
        <v>2268</v>
      </c>
      <c r="B339" s="260" t="s">
        <v>1655</v>
      </c>
      <c r="C339" s="259"/>
      <c r="D339" s="259"/>
      <c r="E339" s="261"/>
      <c r="F339" s="251" t="str">
        <f t="shared" si="8"/>
        <v/>
      </c>
      <c r="G339" s="251" t="str">
        <f t="shared" si="9"/>
        <v/>
      </c>
    </row>
    <row r="340" spans="1:7" s="221" customFormat="1" x14ac:dyDescent="0.3">
      <c r="A340" s="634" t="s">
        <v>2269</v>
      </c>
      <c r="B340" s="260" t="s">
        <v>1656</v>
      </c>
      <c r="C340" s="259"/>
      <c r="D340" s="259"/>
      <c r="E340" s="261"/>
      <c r="F340" s="251" t="str">
        <f t="shared" si="8"/>
        <v/>
      </c>
      <c r="G340" s="251" t="str">
        <f t="shared" si="9"/>
        <v/>
      </c>
    </row>
    <row r="341" spans="1:7" s="221" customFormat="1" x14ac:dyDescent="0.3">
      <c r="A341" s="634" t="s">
        <v>2270</v>
      </c>
      <c r="B341" s="260" t="s">
        <v>1657</v>
      </c>
      <c r="C341" s="259"/>
      <c r="D341" s="259"/>
      <c r="E341" s="261"/>
      <c r="F341" s="251" t="str">
        <f t="shared" si="8"/>
        <v/>
      </c>
      <c r="G341" s="251" t="str">
        <f t="shared" si="9"/>
        <v/>
      </c>
    </row>
    <row r="342" spans="1:7" s="221" customFormat="1" x14ac:dyDescent="0.3">
      <c r="A342" s="634" t="s">
        <v>2271</v>
      </c>
      <c r="B342" s="276" t="s">
        <v>2085</v>
      </c>
      <c r="C342" s="276"/>
      <c r="D342" s="276"/>
      <c r="F342" s="251" t="str">
        <f t="shared" si="8"/>
        <v/>
      </c>
      <c r="G342" s="251" t="str">
        <f t="shared" si="9"/>
        <v/>
      </c>
    </row>
    <row r="343" spans="1:7" s="221" customFormat="1" x14ac:dyDescent="0.3">
      <c r="A343" s="634" t="s">
        <v>2272</v>
      </c>
      <c r="B343" s="260" t="s">
        <v>146</v>
      </c>
      <c r="C343" s="259">
        <f>SUM(C333:C341)</f>
        <v>0</v>
      </c>
      <c r="D343" s="259">
        <f>SUM(D333:D341)</f>
        <v>0</v>
      </c>
      <c r="E343" s="261"/>
      <c r="F343" s="305">
        <f>SUM(F333:F342)</f>
        <v>0</v>
      </c>
      <c r="G343" s="305">
        <f>SUM(G333:G342)</f>
        <v>0</v>
      </c>
    </row>
    <row r="344" spans="1:7" s="221" customFormat="1" x14ac:dyDescent="0.3">
      <c r="A344" s="634"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4" t="s">
        <v>2110</v>
      </c>
      <c r="B346" s="278" t="s">
        <v>2073</v>
      </c>
      <c r="C346" s="276"/>
      <c r="D346" s="276"/>
      <c r="E346" s="279"/>
      <c r="F346" s="251" t="str">
        <f>IF($C$353=0,"",IF(C346="[For completion]","",C346/$C$353))</f>
        <v/>
      </c>
      <c r="G346" s="251" t="str">
        <f>IF($D$353=0,"",IF(D346="[For completion]","",D346/$D$353))</f>
        <v/>
      </c>
    </row>
    <row r="347" spans="1:7" s="221" customFormat="1" x14ac:dyDescent="0.3">
      <c r="A347" s="634" t="s">
        <v>2111</v>
      </c>
      <c r="B347" s="274" t="s">
        <v>2074</v>
      </c>
      <c r="C347" s="276"/>
      <c r="D347" s="276"/>
      <c r="E347" s="279"/>
      <c r="F347" s="251" t="str">
        <f t="shared" ref="F347:F352" si="10">IF($C$353=0,"",IF(C347="[For completion]","",C347/$C$353))</f>
        <v/>
      </c>
      <c r="G347" s="251" t="str">
        <f t="shared" ref="G347:G352" si="11">IF($D$353=0,"",IF(D347="[For completion]","",D347/$D$353))</f>
        <v/>
      </c>
    </row>
    <row r="348" spans="1:7" s="221" customFormat="1" x14ac:dyDescent="0.3">
      <c r="A348" s="634" t="s">
        <v>2112</v>
      </c>
      <c r="B348" s="278" t="s">
        <v>2075</v>
      </c>
      <c r="C348" s="276"/>
      <c r="D348" s="276"/>
      <c r="E348" s="279"/>
      <c r="F348" s="251" t="str">
        <f t="shared" si="10"/>
        <v/>
      </c>
      <c r="G348" s="251" t="str">
        <f t="shared" si="11"/>
        <v/>
      </c>
    </row>
    <row r="349" spans="1:7" s="221" customFormat="1" x14ac:dyDescent="0.3">
      <c r="A349" s="634" t="s">
        <v>2113</v>
      </c>
      <c r="B349" s="278" t="s">
        <v>2076</v>
      </c>
      <c r="C349" s="276"/>
      <c r="D349" s="276"/>
      <c r="E349" s="279"/>
      <c r="F349" s="251" t="str">
        <f t="shared" si="10"/>
        <v/>
      </c>
      <c r="G349" s="251" t="str">
        <f t="shared" si="11"/>
        <v/>
      </c>
    </row>
    <row r="350" spans="1:7" s="221" customFormat="1" x14ac:dyDescent="0.3">
      <c r="A350" s="634" t="s">
        <v>2114</v>
      </c>
      <c r="B350" s="278" t="s">
        <v>2077</v>
      </c>
      <c r="C350" s="276"/>
      <c r="D350" s="276"/>
      <c r="E350" s="279"/>
      <c r="F350" s="251" t="str">
        <f t="shared" si="10"/>
        <v/>
      </c>
      <c r="G350" s="251" t="str">
        <f t="shared" si="11"/>
        <v/>
      </c>
    </row>
    <row r="351" spans="1:7" s="221" customFormat="1" x14ac:dyDescent="0.3">
      <c r="A351" s="634" t="s">
        <v>2274</v>
      </c>
      <c r="B351" s="278" t="s">
        <v>2078</v>
      </c>
      <c r="C351" s="276"/>
      <c r="D351" s="276"/>
      <c r="E351" s="279"/>
      <c r="F351" s="251" t="str">
        <f t="shared" si="10"/>
        <v/>
      </c>
      <c r="G351" s="251" t="str">
        <f t="shared" si="11"/>
        <v/>
      </c>
    </row>
    <row r="352" spans="1:7" s="221" customFormat="1" x14ac:dyDescent="0.3">
      <c r="A352" s="634" t="s">
        <v>2275</v>
      </c>
      <c r="B352" s="278" t="s">
        <v>1659</v>
      </c>
      <c r="C352" s="276"/>
      <c r="D352" s="276"/>
      <c r="E352" s="279"/>
      <c r="F352" s="251" t="str">
        <f t="shared" si="10"/>
        <v/>
      </c>
      <c r="G352" s="251" t="str">
        <f t="shared" si="11"/>
        <v/>
      </c>
    </row>
    <row r="353" spans="1:7" s="221" customFormat="1" x14ac:dyDescent="0.3">
      <c r="A353" s="634" t="s">
        <v>2276</v>
      </c>
      <c r="B353" s="278" t="s">
        <v>146</v>
      </c>
      <c r="C353" s="276">
        <f>SUM(C346:C352)</f>
        <v>0</v>
      </c>
      <c r="D353" s="276">
        <f>SUM(D346:D352)</f>
        <v>0</v>
      </c>
      <c r="E353" s="279"/>
      <c r="F353" s="305">
        <f>SUM(F346:F352)</f>
        <v>0</v>
      </c>
      <c r="G353" s="305">
        <f>SUM(G346:G352)</f>
        <v>0</v>
      </c>
    </row>
    <row r="354" spans="1:7" s="221" customFormat="1" x14ac:dyDescent="0.3">
      <c r="A354" s="634"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4" t="s">
        <v>2278</v>
      </c>
      <c r="B356" s="278" t="s">
        <v>2509</v>
      </c>
      <c r="C356" s="276"/>
      <c r="D356" s="276"/>
      <c r="E356" s="279"/>
      <c r="F356" s="251" t="str">
        <f>IF($C$360=0,"",IF(C356="[For completion]","",C356/$C$360))</f>
        <v/>
      </c>
      <c r="G356" s="251" t="str">
        <f>IF($D$360=0,"",IF(D356="[For completion]","",D356/$D$360))</f>
        <v/>
      </c>
    </row>
    <row r="357" spans="1:7" s="221" customFormat="1" x14ac:dyDescent="0.3">
      <c r="A357" s="634" t="s">
        <v>2279</v>
      </c>
      <c r="B357" s="274" t="s">
        <v>2572</v>
      </c>
      <c r="C357" s="276"/>
      <c r="D357" s="276"/>
      <c r="E357" s="279"/>
      <c r="F357" s="251" t="str">
        <f t="shared" ref="F357:F359" si="12">IF($C$360=0,"",IF(C357="[For completion]","",C357/$C$360))</f>
        <v/>
      </c>
      <c r="G357" s="251" t="str">
        <f t="shared" ref="G357:G359" si="13">IF($D$360=0,"",IF(D357="[For completion]","",D357/$D$360))</f>
        <v/>
      </c>
    </row>
    <row r="358" spans="1:7" s="221" customFormat="1" x14ac:dyDescent="0.3">
      <c r="A358" s="634" t="s">
        <v>2280</v>
      </c>
      <c r="B358" s="278" t="s">
        <v>1659</v>
      </c>
      <c r="C358" s="276"/>
      <c r="D358" s="276"/>
      <c r="E358" s="279"/>
      <c r="F358" s="251" t="str">
        <f t="shared" si="12"/>
        <v/>
      </c>
      <c r="G358" s="251" t="str">
        <f t="shared" si="13"/>
        <v/>
      </c>
    </row>
    <row r="359" spans="1:7" s="221" customFormat="1" x14ac:dyDescent="0.3">
      <c r="A359" s="634" t="s">
        <v>2281</v>
      </c>
      <c r="B359" s="276" t="s">
        <v>2085</v>
      </c>
      <c r="C359" s="276"/>
      <c r="D359" s="276"/>
      <c r="E359" s="279"/>
      <c r="F359" s="251" t="str">
        <f t="shared" si="12"/>
        <v/>
      </c>
      <c r="G359" s="251" t="str">
        <f t="shared" si="13"/>
        <v/>
      </c>
    </row>
    <row r="360" spans="1:7" s="221" customFormat="1" x14ac:dyDescent="0.3">
      <c r="A360" s="634" t="s">
        <v>2282</v>
      </c>
      <c r="B360" s="278" t="s">
        <v>146</v>
      </c>
      <c r="C360" s="276">
        <f>SUM(C356:C359)</f>
        <v>0</v>
      </c>
      <c r="D360" s="276">
        <f>SUM(D356:D359)</f>
        <v>0</v>
      </c>
      <c r="E360" s="279"/>
      <c r="F360" s="305">
        <f>SUM(F356:F359)</f>
        <v>0</v>
      </c>
      <c r="G360" s="305">
        <f>SUM(G356:G359)</f>
        <v>0</v>
      </c>
    </row>
    <row r="361" spans="1:7" s="221" customFormat="1" x14ac:dyDescent="0.3">
      <c r="A361" s="634" t="s">
        <v>2278</v>
      </c>
      <c r="B361" s="278"/>
      <c r="C361" s="276"/>
      <c r="D361" s="276"/>
      <c r="E361" s="279"/>
      <c r="F361" s="279"/>
      <c r="G361" s="279"/>
    </row>
    <row r="362" spans="1:7" s="221" customFormat="1" x14ac:dyDescent="0.3">
      <c r="A362" s="634" t="s">
        <v>2279</v>
      </c>
      <c r="B362" s="259"/>
      <c r="C362" s="264"/>
      <c r="D362" s="259"/>
      <c r="E362" s="258"/>
      <c r="F362" s="258"/>
      <c r="G362" s="258"/>
    </row>
    <row r="363" spans="1:7" s="221" customFormat="1" x14ac:dyDescent="0.3">
      <c r="A363" s="634" t="s">
        <v>2280</v>
      </c>
      <c r="B363" s="259"/>
      <c r="C363" s="264"/>
      <c r="D363" s="259"/>
      <c r="E363" s="258"/>
      <c r="F363" s="258"/>
      <c r="G363" s="258"/>
    </row>
    <row r="364" spans="1:7" s="221" customFormat="1" x14ac:dyDescent="0.3">
      <c r="A364" s="634" t="s">
        <v>2281</v>
      </c>
      <c r="B364" s="259"/>
      <c r="C364" s="264"/>
      <c r="D364" s="259"/>
      <c r="E364" s="258"/>
      <c r="F364" s="258"/>
      <c r="G364" s="258"/>
    </row>
    <row r="365" spans="1:7" s="221" customFormat="1" x14ac:dyDescent="0.3">
      <c r="A365" s="634" t="s">
        <v>2282</v>
      </c>
      <c r="B365" s="259"/>
      <c r="C365" s="264"/>
      <c r="D365" s="259"/>
      <c r="E365" s="258"/>
      <c r="F365" s="258"/>
      <c r="G365" s="258"/>
    </row>
    <row r="366" spans="1:7" s="221" customFormat="1" x14ac:dyDescent="0.3">
      <c r="A366" s="634" t="s">
        <v>2283</v>
      </c>
      <c r="B366" s="259"/>
      <c r="C366" s="264"/>
      <c r="D366" s="259"/>
      <c r="E366" s="258"/>
      <c r="F366" s="258"/>
      <c r="G366" s="258"/>
    </row>
    <row r="367" spans="1:7" s="221" customFormat="1" x14ac:dyDescent="0.3">
      <c r="A367" s="634" t="s">
        <v>2284</v>
      </c>
      <c r="B367" s="259"/>
      <c r="C367" s="264"/>
      <c r="D367" s="259"/>
      <c r="E367" s="258"/>
      <c r="F367" s="258"/>
      <c r="G367" s="258"/>
    </row>
    <row r="368" spans="1:7" s="221" customFormat="1" x14ac:dyDescent="0.3">
      <c r="A368" s="634" t="s">
        <v>2285</v>
      </c>
      <c r="B368" s="259"/>
      <c r="C368" s="264"/>
      <c r="D368" s="259"/>
      <c r="E368" s="258"/>
      <c r="F368" s="258"/>
      <c r="G368" s="258"/>
    </row>
    <row r="369" spans="1:7" s="221" customFormat="1" x14ac:dyDescent="0.3">
      <c r="A369" s="634" t="s">
        <v>2286</v>
      </c>
      <c r="B369" s="259"/>
      <c r="C369" s="264"/>
      <c r="D369" s="259"/>
      <c r="E369" s="258"/>
      <c r="F369" s="258"/>
      <c r="G369" s="258"/>
    </row>
    <row r="370" spans="1:7" s="221" customFormat="1" x14ac:dyDescent="0.3">
      <c r="A370" s="634" t="s">
        <v>2287</v>
      </c>
      <c r="B370" s="259"/>
      <c r="C370" s="264"/>
      <c r="D370" s="259"/>
      <c r="E370" s="258"/>
      <c r="F370" s="258"/>
      <c r="G370" s="258"/>
    </row>
    <row r="371" spans="1:7" s="221" customFormat="1" x14ac:dyDescent="0.3">
      <c r="A371" s="634" t="s">
        <v>2288</v>
      </c>
      <c r="B371" s="259"/>
      <c r="C371" s="264"/>
      <c r="D371" s="259"/>
      <c r="E371" s="258"/>
      <c r="F371" s="258"/>
      <c r="G371" s="258"/>
    </row>
    <row r="372" spans="1:7" s="221" customFormat="1" x14ac:dyDescent="0.3">
      <c r="A372" s="634" t="s">
        <v>2289</v>
      </c>
      <c r="B372" s="259"/>
      <c r="C372" s="264"/>
      <c r="D372" s="259"/>
      <c r="E372" s="258"/>
      <c r="F372" s="258"/>
      <c r="G372" s="258"/>
    </row>
    <row r="373" spans="1:7" s="221" customFormat="1" x14ac:dyDescent="0.3">
      <c r="A373" s="634" t="s">
        <v>2290</v>
      </c>
      <c r="B373" s="259"/>
      <c r="C373" s="264"/>
      <c r="D373" s="259"/>
      <c r="E373" s="258"/>
      <c r="F373" s="258"/>
      <c r="G373" s="258"/>
    </row>
    <row r="374" spans="1:7" s="221" customFormat="1" x14ac:dyDescent="0.3">
      <c r="A374" s="634" t="s">
        <v>2291</v>
      </c>
      <c r="B374" s="259"/>
      <c r="C374" s="264"/>
      <c r="D374" s="259"/>
      <c r="E374" s="258"/>
      <c r="F374" s="258"/>
      <c r="G374" s="258"/>
    </row>
    <row r="375" spans="1:7" s="221" customFormat="1" x14ac:dyDescent="0.3">
      <c r="A375" s="634" t="s">
        <v>2292</v>
      </c>
      <c r="B375" s="259"/>
      <c r="C375" s="264"/>
      <c r="D375" s="259"/>
      <c r="E375" s="258"/>
      <c r="F375" s="258"/>
      <c r="G375" s="258"/>
    </row>
    <row r="376" spans="1:7" s="221" customFormat="1" x14ac:dyDescent="0.3">
      <c r="A376" s="634" t="s">
        <v>2293</v>
      </c>
      <c r="B376" s="259"/>
      <c r="C376" s="264"/>
      <c r="D376" s="259"/>
      <c r="E376" s="258"/>
      <c r="F376" s="258"/>
      <c r="G376" s="258"/>
    </row>
    <row r="377" spans="1:7" s="221" customFormat="1" x14ac:dyDescent="0.3">
      <c r="A377" s="634" t="s">
        <v>2294</v>
      </c>
      <c r="B377" s="259"/>
      <c r="C377" s="264"/>
      <c r="D377" s="259"/>
      <c r="E377" s="258"/>
      <c r="F377" s="258"/>
      <c r="G377" s="258"/>
    </row>
    <row r="378" spans="1:7" s="221" customFormat="1" x14ac:dyDescent="0.3">
      <c r="A378" s="634" t="s">
        <v>2295</v>
      </c>
      <c r="B378" s="259"/>
      <c r="C378" s="264"/>
      <c r="D378" s="259"/>
      <c r="E378" s="258"/>
      <c r="F378" s="258"/>
      <c r="G378" s="258"/>
    </row>
    <row r="379" spans="1:7" s="221" customFormat="1" x14ac:dyDescent="0.3">
      <c r="A379" s="634" t="s">
        <v>2296</v>
      </c>
      <c r="B379" s="259"/>
      <c r="C379" s="264"/>
      <c r="D379" s="259"/>
      <c r="E379" s="258"/>
      <c r="F379" s="258"/>
      <c r="G379" s="258"/>
    </row>
    <row r="380" spans="1:7" s="221" customFormat="1" x14ac:dyDescent="0.3">
      <c r="A380" s="634" t="s">
        <v>2297</v>
      </c>
      <c r="B380" s="259"/>
      <c r="C380" s="264"/>
      <c r="D380" s="259"/>
      <c r="E380" s="258"/>
      <c r="F380" s="258"/>
      <c r="G380" s="258"/>
    </row>
    <row r="381" spans="1:7" s="221" customFormat="1" x14ac:dyDescent="0.3">
      <c r="A381" s="634" t="s">
        <v>2298</v>
      </c>
      <c r="B381" s="259"/>
      <c r="C381" s="264"/>
      <c r="D381" s="259"/>
      <c r="E381" s="258"/>
      <c r="F381" s="258"/>
      <c r="G381" s="258"/>
    </row>
    <row r="382" spans="1:7" s="221" customFormat="1" x14ac:dyDescent="0.3">
      <c r="A382" s="634" t="s">
        <v>2299</v>
      </c>
      <c r="B382" s="259"/>
      <c r="C382" s="264"/>
      <c r="D382" s="259"/>
      <c r="E382" s="258"/>
      <c r="F382" s="258"/>
      <c r="G382" s="258"/>
    </row>
    <row r="383" spans="1:7" s="221" customFormat="1" x14ac:dyDescent="0.3">
      <c r="A383" s="634" t="s">
        <v>2300</v>
      </c>
      <c r="B383" s="259"/>
      <c r="C383" s="264"/>
      <c r="D383" s="259"/>
      <c r="E383" s="258"/>
      <c r="F383" s="258"/>
      <c r="G383" s="258"/>
    </row>
    <row r="384" spans="1:7" s="221" customFormat="1" x14ac:dyDescent="0.3">
      <c r="A384" s="634" t="s">
        <v>2301</v>
      </c>
      <c r="B384" s="259"/>
      <c r="C384" s="264"/>
      <c r="D384" s="259"/>
      <c r="E384" s="258"/>
      <c r="F384" s="258"/>
      <c r="G384" s="258"/>
    </row>
    <row r="385" spans="1:7" s="221" customFormat="1" x14ac:dyDescent="0.3">
      <c r="A385" s="634" t="s">
        <v>2302</v>
      </c>
      <c r="B385" s="259"/>
      <c r="C385" s="264"/>
      <c r="D385" s="259"/>
      <c r="E385" s="258"/>
      <c r="F385" s="258"/>
      <c r="G385" s="258"/>
    </row>
    <row r="386" spans="1:7" s="221" customFormat="1" x14ac:dyDescent="0.3">
      <c r="A386" s="634" t="s">
        <v>2303</v>
      </c>
      <c r="B386" s="259"/>
      <c r="C386" s="264"/>
      <c r="D386" s="259"/>
      <c r="E386" s="258"/>
      <c r="F386" s="258"/>
      <c r="G386" s="258"/>
    </row>
    <row r="387" spans="1:7" s="221" customFormat="1" x14ac:dyDescent="0.3">
      <c r="A387" s="634" t="s">
        <v>2304</v>
      </c>
      <c r="B387" s="259"/>
      <c r="C387" s="264"/>
      <c r="D387" s="259"/>
      <c r="E387" s="258"/>
      <c r="F387" s="258"/>
      <c r="G387" s="258"/>
    </row>
    <row r="388" spans="1:7" s="221" customFormat="1" x14ac:dyDescent="0.3">
      <c r="A388" s="634" t="s">
        <v>2305</v>
      </c>
      <c r="B388" s="259"/>
      <c r="C388" s="264"/>
      <c r="D388" s="259"/>
      <c r="E388" s="258"/>
      <c r="F388" s="258"/>
      <c r="G388" s="258"/>
    </row>
    <row r="389" spans="1:7" s="221" customFormat="1" x14ac:dyDescent="0.3">
      <c r="A389" s="634" t="s">
        <v>2306</v>
      </c>
      <c r="B389" s="259"/>
      <c r="C389" s="264"/>
      <c r="D389" s="259"/>
      <c r="E389" s="258"/>
      <c r="F389" s="258"/>
      <c r="G389" s="258"/>
    </row>
    <row r="390" spans="1:7" s="221" customFormat="1" x14ac:dyDescent="0.3">
      <c r="A390" s="634" t="s">
        <v>2307</v>
      </c>
      <c r="B390" s="259"/>
      <c r="C390" s="264"/>
      <c r="D390" s="259"/>
      <c r="E390" s="258"/>
      <c r="F390" s="258"/>
      <c r="G390" s="258"/>
    </row>
    <row r="391" spans="1:7" s="221" customFormat="1" x14ac:dyDescent="0.3">
      <c r="A391" s="634" t="s">
        <v>2308</v>
      </c>
      <c r="B391" s="259"/>
      <c r="C391" s="264"/>
      <c r="D391" s="259"/>
      <c r="E391" s="258"/>
      <c r="F391" s="258"/>
      <c r="G391" s="258"/>
    </row>
    <row r="392" spans="1:7" s="221" customFormat="1" x14ac:dyDescent="0.3">
      <c r="A392" s="634" t="s">
        <v>2309</v>
      </c>
      <c r="B392" s="259"/>
      <c r="C392" s="264"/>
      <c r="D392" s="259"/>
      <c r="E392" s="258"/>
      <c r="F392" s="258"/>
      <c r="G392" s="258"/>
    </row>
    <row r="393" spans="1:7" s="221" customFormat="1" x14ac:dyDescent="0.3">
      <c r="A393" s="634" t="s">
        <v>2310</v>
      </c>
      <c r="B393" s="259"/>
      <c r="C393" s="264"/>
      <c r="D393" s="259"/>
      <c r="E393" s="258"/>
      <c r="F393" s="258"/>
      <c r="G393" s="258"/>
    </row>
    <row r="394" spans="1:7" s="221" customFormat="1" x14ac:dyDescent="0.3">
      <c r="A394" s="634" t="s">
        <v>2311</v>
      </c>
      <c r="B394" s="259"/>
      <c r="C394" s="264"/>
      <c r="D394" s="259"/>
      <c r="E394" s="258"/>
      <c r="F394" s="258"/>
      <c r="G394" s="258"/>
    </row>
    <row r="395" spans="1:7" s="221" customFormat="1" x14ac:dyDescent="0.3">
      <c r="A395" s="634" t="s">
        <v>2312</v>
      </c>
      <c r="B395" s="259"/>
      <c r="C395" s="264"/>
      <c r="D395" s="259"/>
      <c r="E395" s="258"/>
      <c r="F395" s="258"/>
      <c r="G395" s="258"/>
    </row>
    <row r="396" spans="1:7" s="221" customFormat="1" x14ac:dyDescent="0.3">
      <c r="A396" s="634" t="s">
        <v>2313</v>
      </c>
      <c r="B396" s="259"/>
      <c r="C396" s="264"/>
      <c r="D396" s="259"/>
      <c r="E396" s="258"/>
      <c r="F396" s="258"/>
      <c r="G396" s="258"/>
    </row>
    <row r="397" spans="1:7" s="221" customFormat="1" x14ac:dyDescent="0.3">
      <c r="A397" s="634" t="s">
        <v>2314</v>
      </c>
      <c r="B397" s="259"/>
      <c r="C397" s="264"/>
      <c r="D397" s="259"/>
      <c r="E397" s="258"/>
      <c r="F397" s="258"/>
      <c r="G397" s="258"/>
    </row>
    <row r="398" spans="1:7" s="221" customFormat="1" x14ac:dyDescent="0.3">
      <c r="A398" s="634" t="s">
        <v>2315</v>
      </c>
      <c r="B398" s="259"/>
      <c r="C398" s="264"/>
      <c r="D398" s="259"/>
      <c r="E398" s="258"/>
      <c r="F398" s="258"/>
      <c r="G398" s="258"/>
    </row>
    <row r="399" spans="1:7" s="221" customFormat="1" x14ac:dyDescent="0.3">
      <c r="A399" s="634" t="s">
        <v>2316</v>
      </c>
      <c r="B399" s="259"/>
      <c r="C399" s="264"/>
      <c r="D399" s="259"/>
      <c r="E399" s="258"/>
      <c r="F399" s="258"/>
      <c r="G399" s="258"/>
    </row>
    <row r="400" spans="1:7" s="221" customFormat="1" x14ac:dyDescent="0.3">
      <c r="A400" s="634" t="s">
        <v>2317</v>
      </c>
      <c r="B400" s="259"/>
      <c r="C400" s="264"/>
      <c r="D400" s="259"/>
      <c r="E400" s="258"/>
      <c r="F400" s="258"/>
      <c r="G400" s="258"/>
    </row>
    <row r="401" spans="1:7" s="266" customFormat="1" x14ac:dyDescent="0.3">
      <c r="A401" s="634" t="s">
        <v>2318</v>
      </c>
      <c r="B401" s="276"/>
      <c r="C401" s="264"/>
      <c r="D401" s="276"/>
      <c r="E401" s="275"/>
      <c r="F401" s="275"/>
      <c r="G401" s="275"/>
    </row>
    <row r="402" spans="1:7" s="266" customFormat="1" x14ac:dyDescent="0.3">
      <c r="A402" s="634" t="s">
        <v>2319</v>
      </c>
      <c r="B402" s="276"/>
      <c r="C402" s="264"/>
      <c r="D402" s="276"/>
      <c r="E402" s="275"/>
      <c r="F402" s="275"/>
      <c r="G402" s="275"/>
    </row>
    <row r="403" spans="1:7" s="266" customFormat="1" x14ac:dyDescent="0.3">
      <c r="A403" s="634" t="s">
        <v>2320</v>
      </c>
      <c r="B403" s="276"/>
      <c r="C403" s="264"/>
      <c r="D403" s="276"/>
      <c r="E403" s="275"/>
      <c r="F403" s="275"/>
      <c r="G403" s="275"/>
    </row>
    <row r="404" spans="1:7" s="266" customFormat="1" x14ac:dyDescent="0.3">
      <c r="A404" s="634" t="s">
        <v>2321</v>
      </c>
      <c r="B404" s="276"/>
      <c r="C404" s="264"/>
      <c r="D404" s="276"/>
      <c r="E404" s="275"/>
      <c r="F404" s="275"/>
      <c r="G404" s="275"/>
    </row>
    <row r="405" spans="1:7" s="266" customFormat="1" x14ac:dyDescent="0.3">
      <c r="A405" s="634" t="s">
        <v>2322</v>
      </c>
      <c r="B405" s="276"/>
      <c r="C405" s="264"/>
      <c r="D405" s="276"/>
      <c r="E405" s="275"/>
      <c r="F405" s="275"/>
      <c r="G405" s="275"/>
    </row>
    <row r="406" spans="1:7" s="266" customFormat="1" x14ac:dyDescent="0.3">
      <c r="A406" s="634" t="s">
        <v>2323</v>
      </c>
      <c r="B406" s="276"/>
      <c r="C406" s="264"/>
      <c r="D406" s="276"/>
      <c r="E406" s="275"/>
      <c r="F406" s="275"/>
      <c r="G406" s="275"/>
    </row>
    <row r="407" spans="1:7" s="266" customFormat="1" x14ac:dyDescent="0.3">
      <c r="A407" s="634" t="s">
        <v>2324</v>
      </c>
      <c r="B407" s="276"/>
      <c r="C407" s="264"/>
      <c r="D407" s="276"/>
      <c r="E407" s="275"/>
      <c r="F407" s="275"/>
      <c r="G407" s="275"/>
    </row>
    <row r="408" spans="1:7" s="266" customFormat="1" x14ac:dyDescent="0.3">
      <c r="A408" s="634" t="s">
        <v>2325</v>
      </c>
      <c r="B408" s="276"/>
      <c r="C408" s="264"/>
      <c r="D408" s="276"/>
      <c r="E408" s="275"/>
      <c r="F408" s="275"/>
      <c r="G408" s="275"/>
    </row>
    <row r="409" spans="1:7" s="266" customFormat="1" x14ac:dyDescent="0.3">
      <c r="A409" s="634" t="s">
        <v>2326</v>
      </c>
      <c r="B409" s="276"/>
      <c r="C409" s="264"/>
      <c r="D409" s="276"/>
      <c r="E409" s="275"/>
      <c r="F409" s="275"/>
      <c r="G409" s="275"/>
    </row>
    <row r="410" spans="1:7" s="221" customFormat="1" x14ac:dyDescent="0.3">
      <c r="A410" s="634"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8" t="s">
        <v>1226</v>
      </c>
      <c r="D413" s="618" t="s">
        <v>1226</v>
      </c>
      <c r="E413" s="175"/>
      <c r="F413" s="618" t="s">
        <v>1226</v>
      </c>
      <c r="G413" s="618"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33" t="s">
        <v>3001</v>
      </c>
      <c r="C416" s="212" t="s">
        <v>1226</v>
      </c>
      <c r="D416" s="215" t="s">
        <v>1226</v>
      </c>
      <c r="E416" s="175"/>
      <c r="F416" s="211" t="str">
        <f t="shared" ref="F416:F439" si="14">IF($C$440=0,"",IF(C416="[for completion]","",C416/$C$440))</f>
        <v/>
      </c>
      <c r="G416" s="211" t="str">
        <f t="shared" ref="G416:G439" si="15">IF($D$440=0,"",IF(D416="[for completion]","",D416/$D$440))</f>
        <v/>
      </c>
    </row>
    <row r="417" spans="1:7" x14ac:dyDescent="0.3">
      <c r="A417" s="276" t="s">
        <v>2117</v>
      </c>
      <c r="B417" s="633" t="s">
        <v>2948</v>
      </c>
      <c r="C417" s="212" t="s">
        <v>1226</v>
      </c>
      <c r="D417" s="215" t="s">
        <v>1226</v>
      </c>
      <c r="E417" s="175"/>
      <c r="F417" s="211" t="str">
        <f t="shared" si="14"/>
        <v/>
      </c>
      <c r="G417" s="211" t="str">
        <f t="shared" si="15"/>
        <v/>
      </c>
    </row>
    <row r="418" spans="1:7" x14ac:dyDescent="0.3">
      <c r="A418" s="276" t="s">
        <v>2118</v>
      </c>
      <c r="B418" s="633" t="s">
        <v>2949</v>
      </c>
      <c r="C418" s="212" t="s">
        <v>1226</v>
      </c>
      <c r="D418" s="215" t="s">
        <v>1226</v>
      </c>
      <c r="E418" s="175"/>
      <c r="F418" s="211" t="str">
        <f t="shared" si="14"/>
        <v/>
      </c>
      <c r="G418" s="211" t="str">
        <f t="shared" si="15"/>
        <v/>
      </c>
    </row>
    <row r="419" spans="1:7" x14ac:dyDescent="0.3">
      <c r="A419" s="276" t="s">
        <v>2119</v>
      </c>
      <c r="B419" s="633" t="s">
        <v>2950</v>
      </c>
      <c r="C419" s="212" t="s">
        <v>1226</v>
      </c>
      <c r="D419" s="215" t="s">
        <v>1226</v>
      </c>
      <c r="E419" s="175"/>
      <c r="F419" s="211" t="str">
        <f t="shared" si="14"/>
        <v/>
      </c>
      <c r="G419" s="211" t="str">
        <f t="shared" si="15"/>
        <v/>
      </c>
    </row>
    <row r="420" spans="1:7" x14ac:dyDescent="0.3">
      <c r="A420" s="276" t="s">
        <v>2120</v>
      </c>
      <c r="B420" s="633" t="s">
        <v>2951</v>
      </c>
      <c r="C420" s="212" t="s">
        <v>1226</v>
      </c>
      <c r="D420" s="215" t="s">
        <v>1226</v>
      </c>
      <c r="E420" s="175"/>
      <c r="F420" s="211" t="str">
        <f t="shared" si="14"/>
        <v/>
      </c>
      <c r="G420" s="211" t="str">
        <f t="shared" si="15"/>
        <v/>
      </c>
    </row>
    <row r="421" spans="1:7" x14ac:dyDescent="0.3">
      <c r="A421" s="276" t="s">
        <v>2121</v>
      </c>
      <c r="B421" s="633" t="s">
        <v>2952</v>
      </c>
      <c r="C421" s="212" t="s">
        <v>1226</v>
      </c>
      <c r="D421" s="215" t="s">
        <v>1226</v>
      </c>
      <c r="E421" s="175"/>
      <c r="F421" s="211" t="str">
        <f t="shared" si="14"/>
        <v/>
      </c>
      <c r="G421" s="211" t="str">
        <f t="shared" si="15"/>
        <v/>
      </c>
    </row>
    <row r="422" spans="1:7" x14ac:dyDescent="0.3">
      <c r="A422" s="276" t="s">
        <v>2122</v>
      </c>
      <c r="B422" s="633" t="s">
        <v>2953</v>
      </c>
      <c r="C422" s="212" t="s">
        <v>1226</v>
      </c>
      <c r="D422" s="215" t="s">
        <v>1226</v>
      </c>
      <c r="E422" s="175"/>
      <c r="F422" s="211" t="str">
        <f t="shared" si="14"/>
        <v/>
      </c>
      <c r="G422" s="211" t="str">
        <f t="shared" si="15"/>
        <v/>
      </c>
    </row>
    <row r="423" spans="1:7" x14ac:dyDescent="0.3">
      <c r="A423" s="276" t="s">
        <v>2123</v>
      </c>
      <c r="B423" s="633" t="s">
        <v>2954</v>
      </c>
      <c r="C423" s="212" t="s">
        <v>1226</v>
      </c>
      <c r="D423" s="215" t="s">
        <v>1226</v>
      </c>
      <c r="E423" s="175"/>
      <c r="F423" s="211" t="str">
        <f t="shared" si="14"/>
        <v/>
      </c>
      <c r="G423" s="211" t="str">
        <f t="shared" si="15"/>
        <v/>
      </c>
    </row>
    <row r="424" spans="1:7" x14ac:dyDescent="0.3">
      <c r="A424" s="276" t="s">
        <v>2124</v>
      </c>
      <c r="B424" s="633" t="s">
        <v>2955</v>
      </c>
      <c r="C424" s="212" t="s">
        <v>1226</v>
      </c>
      <c r="D424" s="215" t="s">
        <v>1226</v>
      </c>
      <c r="E424" s="175"/>
      <c r="F424" s="211" t="str">
        <f t="shared" si="14"/>
        <v/>
      </c>
      <c r="G424" s="211" t="str">
        <f t="shared" si="15"/>
        <v/>
      </c>
    </row>
    <row r="425" spans="1:7" x14ac:dyDescent="0.3">
      <c r="A425" s="276" t="s">
        <v>2329</v>
      </c>
      <c r="B425" s="633" t="s">
        <v>2956</v>
      </c>
      <c r="C425" s="212" t="s">
        <v>1226</v>
      </c>
      <c r="D425" s="215" t="s">
        <v>1226</v>
      </c>
      <c r="E425" s="169"/>
      <c r="F425" s="211" t="str">
        <f t="shared" si="14"/>
        <v/>
      </c>
      <c r="G425" s="211" t="str">
        <f t="shared" si="15"/>
        <v/>
      </c>
    </row>
    <row r="426" spans="1:7" x14ac:dyDescent="0.3">
      <c r="A426" s="276" t="s">
        <v>2330</v>
      </c>
      <c r="B426" s="633" t="s">
        <v>3000</v>
      </c>
      <c r="C426" s="212" t="s">
        <v>1226</v>
      </c>
      <c r="D426" s="215" t="s">
        <v>1226</v>
      </c>
      <c r="E426" s="169"/>
      <c r="F426" s="211" t="str">
        <f t="shared" si="14"/>
        <v/>
      </c>
      <c r="G426" s="211" t="str">
        <f t="shared" si="15"/>
        <v/>
      </c>
    </row>
    <row r="427" spans="1:7" x14ac:dyDescent="0.3">
      <c r="A427" s="276" t="s">
        <v>2331</v>
      </c>
      <c r="B427" s="169"/>
      <c r="C427" s="212"/>
      <c r="D427" s="215"/>
      <c r="E427" s="169"/>
      <c r="F427" s="211" t="str">
        <f t="shared" si="14"/>
        <v/>
      </c>
      <c r="G427" s="211" t="str">
        <f t="shared" si="15"/>
        <v/>
      </c>
    </row>
    <row r="428" spans="1:7" x14ac:dyDescent="0.3">
      <c r="A428" s="276" t="s">
        <v>2332</v>
      </c>
      <c r="B428" s="169"/>
      <c r="C428" s="212"/>
      <c r="D428" s="215"/>
      <c r="E428" s="169"/>
      <c r="F428" s="211" t="str">
        <f t="shared" si="14"/>
        <v/>
      </c>
      <c r="G428" s="211" t="str">
        <f t="shared" si="15"/>
        <v/>
      </c>
    </row>
    <row r="429" spans="1:7" x14ac:dyDescent="0.3">
      <c r="A429" s="276" t="s">
        <v>2333</v>
      </c>
      <c r="B429" s="169"/>
      <c r="C429" s="212"/>
      <c r="D429" s="215"/>
      <c r="E429" s="169"/>
      <c r="F429" s="211" t="str">
        <f t="shared" si="14"/>
        <v/>
      </c>
      <c r="G429" s="211" t="str">
        <f t="shared" si="15"/>
        <v/>
      </c>
    </row>
    <row r="430" spans="1:7" x14ac:dyDescent="0.3">
      <c r="A430" s="276" t="s">
        <v>2334</v>
      </c>
      <c r="B430" s="169"/>
      <c r="C430" s="212"/>
      <c r="D430" s="215"/>
      <c r="E430" s="169"/>
      <c r="F430" s="211" t="str">
        <f t="shared" si="14"/>
        <v/>
      </c>
      <c r="G430" s="211" t="str">
        <f t="shared" si="15"/>
        <v/>
      </c>
    </row>
    <row r="431" spans="1:7" x14ac:dyDescent="0.3">
      <c r="A431" s="276" t="s">
        <v>2335</v>
      </c>
      <c r="B431" s="169"/>
      <c r="C431" s="212"/>
      <c r="D431" s="215"/>
      <c r="F431" s="211" t="str">
        <f t="shared" si="14"/>
        <v/>
      </c>
      <c r="G431" s="211" t="str">
        <f t="shared" si="15"/>
        <v/>
      </c>
    </row>
    <row r="432" spans="1:7" x14ac:dyDescent="0.3">
      <c r="A432" s="276" t="s">
        <v>2336</v>
      </c>
      <c r="B432" s="169"/>
      <c r="C432" s="212"/>
      <c r="D432" s="215"/>
      <c r="E432" s="164"/>
      <c r="F432" s="211" t="str">
        <f t="shared" si="14"/>
        <v/>
      </c>
      <c r="G432" s="211" t="str">
        <f t="shared" si="15"/>
        <v/>
      </c>
    </row>
    <row r="433" spans="1:7" x14ac:dyDescent="0.3">
      <c r="A433" s="276" t="s">
        <v>2337</v>
      </c>
      <c r="B433" s="169"/>
      <c r="C433" s="212"/>
      <c r="D433" s="215"/>
      <c r="E433" s="164"/>
      <c r="F433" s="211" t="str">
        <f t="shared" si="14"/>
        <v/>
      </c>
      <c r="G433" s="211" t="str">
        <f t="shared" si="15"/>
        <v/>
      </c>
    </row>
    <row r="434" spans="1:7" x14ac:dyDescent="0.3">
      <c r="A434" s="276" t="s">
        <v>2338</v>
      </c>
      <c r="B434" s="169"/>
      <c r="C434" s="212"/>
      <c r="D434" s="215"/>
      <c r="E434" s="164"/>
      <c r="F434" s="211" t="str">
        <f t="shared" si="14"/>
        <v/>
      </c>
      <c r="G434" s="211" t="str">
        <f t="shared" si="15"/>
        <v/>
      </c>
    </row>
    <row r="435" spans="1:7" x14ac:dyDescent="0.3">
      <c r="A435" s="276" t="s">
        <v>2339</v>
      </c>
      <c r="B435" s="169"/>
      <c r="C435" s="212"/>
      <c r="D435" s="215"/>
      <c r="E435" s="164"/>
      <c r="F435" s="211" t="str">
        <f t="shared" si="14"/>
        <v/>
      </c>
      <c r="G435" s="211" t="str">
        <f t="shared" si="15"/>
        <v/>
      </c>
    </row>
    <row r="436" spans="1:7" x14ac:dyDescent="0.3">
      <c r="A436" s="276" t="s">
        <v>2340</v>
      </c>
      <c r="B436" s="169"/>
      <c r="C436" s="212"/>
      <c r="D436" s="215"/>
      <c r="E436" s="164"/>
      <c r="F436" s="211" t="str">
        <f t="shared" si="14"/>
        <v/>
      </c>
      <c r="G436" s="211" t="str">
        <f t="shared" si="15"/>
        <v/>
      </c>
    </row>
    <row r="437" spans="1:7" x14ac:dyDescent="0.3">
      <c r="A437" s="276" t="s">
        <v>2341</v>
      </c>
      <c r="B437" s="169"/>
      <c r="C437" s="212"/>
      <c r="D437" s="215"/>
      <c r="E437" s="164"/>
      <c r="F437" s="211" t="str">
        <f t="shared" si="14"/>
        <v/>
      </c>
      <c r="G437" s="211" t="str">
        <f t="shared" si="15"/>
        <v/>
      </c>
    </row>
    <row r="438" spans="1:7" x14ac:dyDescent="0.3">
      <c r="A438" s="276" t="s">
        <v>2342</v>
      </c>
      <c r="B438" s="169"/>
      <c r="C438" s="212"/>
      <c r="D438" s="215"/>
      <c r="E438" s="164"/>
      <c r="F438" s="211" t="str">
        <f t="shared" si="14"/>
        <v/>
      </c>
      <c r="G438" s="211" t="str">
        <f t="shared" si="15"/>
        <v/>
      </c>
    </row>
    <row r="439" spans="1:7" x14ac:dyDescent="0.3">
      <c r="A439" s="276" t="s">
        <v>2343</v>
      </c>
      <c r="B439" s="169"/>
      <c r="C439" s="212"/>
      <c r="D439" s="215"/>
      <c r="E439" s="164"/>
      <c r="F439" s="211" t="str">
        <f t="shared" si="14"/>
        <v/>
      </c>
      <c r="G439" s="211" t="str">
        <f t="shared" si="15"/>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8" t="s">
        <v>1226</v>
      </c>
      <c r="D442" s="618" t="s">
        <v>1226</v>
      </c>
      <c r="G442" s="148"/>
    </row>
    <row r="443" spans="1:7" x14ac:dyDescent="0.3">
      <c r="A443" s="276"/>
      <c r="G443" s="148"/>
    </row>
    <row r="444" spans="1:7" x14ac:dyDescent="0.3">
      <c r="A444" s="276"/>
      <c r="B444" s="169" t="s">
        <v>704</v>
      </c>
      <c r="G444" s="148"/>
    </row>
    <row r="445" spans="1:7" x14ac:dyDescent="0.3">
      <c r="A445" s="276" t="s">
        <v>2126</v>
      </c>
      <c r="B445" s="148" t="s">
        <v>706</v>
      </c>
      <c r="C445" s="618" t="s">
        <v>1226</v>
      </c>
      <c r="D445" s="618" t="s">
        <v>1226</v>
      </c>
      <c r="F445" s="211" t="str">
        <f>IF($C$453=0,"",IF(C445="[for completion]","",C445/$C$453))</f>
        <v/>
      </c>
      <c r="G445" s="211" t="str">
        <f>IF($D$453=0,"",IF(D445="[for completion]","",D445/$D$453))</f>
        <v/>
      </c>
    </row>
    <row r="446" spans="1:7" x14ac:dyDescent="0.3">
      <c r="A446" s="276" t="s">
        <v>2127</v>
      </c>
      <c r="B446" s="148" t="s">
        <v>708</v>
      </c>
      <c r="C446" s="618" t="s">
        <v>1226</v>
      </c>
      <c r="D446" s="618" t="s">
        <v>1226</v>
      </c>
      <c r="F446" s="211" t="str">
        <f t="shared" ref="F446:F459" si="16">IF($C$453=0,"",IF(C446="[for completion]","",C446/$C$453))</f>
        <v/>
      </c>
      <c r="G446" s="211" t="str">
        <f t="shared" ref="G446:G459" si="17">IF($D$453=0,"",IF(D446="[for completion]","",D446/$D$453))</f>
        <v/>
      </c>
    </row>
    <row r="447" spans="1:7" x14ac:dyDescent="0.3">
      <c r="A447" s="276" t="s">
        <v>2128</v>
      </c>
      <c r="B447" s="148" t="s">
        <v>710</v>
      </c>
      <c r="C447" s="618" t="s">
        <v>1226</v>
      </c>
      <c r="D447" s="618" t="s">
        <v>1226</v>
      </c>
      <c r="F447" s="211" t="str">
        <f t="shared" si="16"/>
        <v/>
      </c>
      <c r="G447" s="211" t="str">
        <f t="shared" si="17"/>
        <v/>
      </c>
    </row>
    <row r="448" spans="1:7" x14ac:dyDescent="0.3">
      <c r="A448" s="276" t="s">
        <v>2129</v>
      </c>
      <c r="B448" s="148" t="s">
        <v>712</v>
      </c>
      <c r="C448" s="618" t="s">
        <v>1226</v>
      </c>
      <c r="D448" s="618" t="s">
        <v>1226</v>
      </c>
      <c r="F448" s="211" t="str">
        <f t="shared" si="16"/>
        <v/>
      </c>
      <c r="G448" s="211" t="str">
        <f t="shared" si="17"/>
        <v/>
      </c>
    </row>
    <row r="449" spans="1:7" x14ac:dyDescent="0.3">
      <c r="A449" s="276" t="s">
        <v>2130</v>
      </c>
      <c r="B449" s="148" t="s">
        <v>714</v>
      </c>
      <c r="C449" s="618" t="s">
        <v>1226</v>
      </c>
      <c r="D449" s="618" t="s">
        <v>1226</v>
      </c>
      <c r="F449" s="211" t="str">
        <f t="shared" si="16"/>
        <v/>
      </c>
      <c r="G449" s="211" t="str">
        <f t="shared" si="17"/>
        <v/>
      </c>
    </row>
    <row r="450" spans="1:7" x14ac:dyDescent="0.3">
      <c r="A450" s="276" t="s">
        <v>2131</v>
      </c>
      <c r="B450" s="148" t="s">
        <v>716</v>
      </c>
      <c r="C450" s="618" t="s">
        <v>1226</v>
      </c>
      <c r="D450" s="618" t="s">
        <v>1226</v>
      </c>
      <c r="F450" s="211" t="str">
        <f t="shared" si="16"/>
        <v/>
      </c>
      <c r="G450" s="211" t="str">
        <f t="shared" si="17"/>
        <v/>
      </c>
    </row>
    <row r="451" spans="1:7" x14ac:dyDescent="0.3">
      <c r="A451" s="276" t="s">
        <v>2132</v>
      </c>
      <c r="B451" s="148" t="s">
        <v>718</v>
      </c>
      <c r="C451" s="618" t="s">
        <v>1226</v>
      </c>
      <c r="D451" s="618" t="s">
        <v>1226</v>
      </c>
      <c r="F451" s="211" t="str">
        <f t="shared" si="16"/>
        <v/>
      </c>
      <c r="G451" s="211" t="str">
        <f t="shared" si="17"/>
        <v/>
      </c>
    </row>
    <row r="452" spans="1:7" x14ac:dyDescent="0.3">
      <c r="A452" s="276" t="s">
        <v>2133</v>
      </c>
      <c r="B452" s="148" t="s">
        <v>720</v>
      </c>
      <c r="C452" s="618" t="s">
        <v>1226</v>
      </c>
      <c r="D452" s="618" t="s">
        <v>1226</v>
      </c>
      <c r="F452" s="211" t="str">
        <f t="shared" si="16"/>
        <v/>
      </c>
      <c r="G452" s="211" t="str">
        <f t="shared" si="17"/>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6"/>
        <v/>
      </c>
      <c r="G454" s="211" t="str">
        <f t="shared" si="17"/>
        <v/>
      </c>
    </row>
    <row r="455" spans="1:7" outlineLevel="1" x14ac:dyDescent="0.3">
      <c r="A455" s="276" t="s">
        <v>2136</v>
      </c>
      <c r="B455" s="165"/>
      <c r="C455" s="212"/>
      <c r="D455" s="215"/>
      <c r="F455" s="211" t="str">
        <f t="shared" si="16"/>
        <v/>
      </c>
      <c r="G455" s="211" t="str">
        <f t="shared" si="17"/>
        <v/>
      </c>
    </row>
    <row r="456" spans="1:7" outlineLevel="1" x14ac:dyDescent="0.3">
      <c r="A456" s="276" t="s">
        <v>2137</v>
      </c>
      <c r="B456" s="165"/>
      <c r="C456" s="212"/>
      <c r="D456" s="215"/>
      <c r="F456" s="211" t="str">
        <f t="shared" si="16"/>
        <v/>
      </c>
      <c r="G456" s="211" t="str">
        <f t="shared" si="17"/>
        <v/>
      </c>
    </row>
    <row r="457" spans="1:7" outlineLevel="1" x14ac:dyDescent="0.3">
      <c r="A457" s="276" t="s">
        <v>2138</v>
      </c>
      <c r="B457" s="165"/>
      <c r="C457" s="212"/>
      <c r="D457" s="215"/>
      <c r="F457" s="211" t="str">
        <f t="shared" si="16"/>
        <v/>
      </c>
      <c r="G457" s="211" t="str">
        <f t="shared" si="17"/>
        <v/>
      </c>
    </row>
    <row r="458" spans="1:7" outlineLevel="1" x14ac:dyDescent="0.3">
      <c r="A458" s="276" t="s">
        <v>2139</v>
      </c>
      <c r="B458" s="165"/>
      <c r="C458" s="212"/>
      <c r="D458" s="215"/>
      <c r="F458" s="211" t="str">
        <f t="shared" si="16"/>
        <v/>
      </c>
      <c r="G458" s="211" t="str">
        <f t="shared" si="17"/>
        <v/>
      </c>
    </row>
    <row r="459" spans="1:7" outlineLevel="1" x14ac:dyDescent="0.3">
      <c r="A459" s="276" t="s">
        <v>2140</v>
      </c>
      <c r="B459" s="165"/>
      <c r="C459" s="212"/>
      <c r="D459" s="215"/>
      <c r="F459" s="211" t="str">
        <f t="shared" si="16"/>
        <v/>
      </c>
      <c r="G459" s="211" t="str">
        <f t="shared" si="17"/>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8" t="s">
        <v>1226</v>
      </c>
      <c r="D464" s="618" t="s">
        <v>1226</v>
      </c>
      <c r="G464" s="148"/>
    </row>
    <row r="465" spans="1:7" x14ac:dyDescent="0.3">
      <c r="A465" s="276"/>
      <c r="G465" s="148"/>
    </row>
    <row r="466" spans="1:7" x14ac:dyDescent="0.3">
      <c r="A466" s="276"/>
      <c r="B466" s="169" t="s">
        <v>704</v>
      </c>
      <c r="G466" s="148"/>
    </row>
    <row r="467" spans="1:7" x14ac:dyDescent="0.3">
      <c r="A467" s="276" t="s">
        <v>2145</v>
      </c>
      <c r="B467" s="148" t="s">
        <v>706</v>
      </c>
      <c r="C467" s="618" t="s">
        <v>1226</v>
      </c>
      <c r="D467" s="618" t="s">
        <v>1226</v>
      </c>
      <c r="F467" s="211" t="str">
        <f>IF($C$475=0,"",IF(C467="[Mark as ND1 if not relevant]","",C467/$C$475))</f>
        <v/>
      </c>
      <c r="G467" s="211" t="str">
        <f>IF($D$475=0,"",IF(D467="[Mark as ND1 if not relevant]","",D467/$D$475))</f>
        <v/>
      </c>
    </row>
    <row r="468" spans="1:7" x14ac:dyDescent="0.3">
      <c r="A468" s="276" t="s">
        <v>2146</v>
      </c>
      <c r="B468" s="148" t="s">
        <v>708</v>
      </c>
      <c r="C468" s="618" t="s">
        <v>1226</v>
      </c>
      <c r="D468" s="618" t="s">
        <v>1226</v>
      </c>
      <c r="F468" s="211" t="str">
        <f t="shared" ref="F468:F474" si="18">IF($C$475=0,"",IF(C468="[Mark as ND1 if not relevant]","",C468/$C$475))</f>
        <v/>
      </c>
      <c r="G468" s="211" t="str">
        <f t="shared" ref="G468:G474" si="19">IF($D$475=0,"",IF(D468="[Mark as ND1 if not relevant]","",D468/$D$475))</f>
        <v/>
      </c>
    </row>
    <row r="469" spans="1:7" x14ac:dyDescent="0.3">
      <c r="A469" s="276" t="s">
        <v>2147</v>
      </c>
      <c r="B469" s="148" t="s">
        <v>710</v>
      </c>
      <c r="C469" s="618" t="s">
        <v>1226</v>
      </c>
      <c r="D469" s="618" t="s">
        <v>1226</v>
      </c>
      <c r="F469" s="211" t="str">
        <f t="shared" si="18"/>
        <v/>
      </c>
      <c r="G469" s="211" t="str">
        <f t="shared" si="19"/>
        <v/>
      </c>
    </row>
    <row r="470" spans="1:7" x14ac:dyDescent="0.3">
      <c r="A470" s="276" t="s">
        <v>2148</v>
      </c>
      <c r="B470" s="148" t="s">
        <v>712</v>
      </c>
      <c r="C470" s="618" t="s">
        <v>1226</v>
      </c>
      <c r="D470" s="618" t="s">
        <v>1226</v>
      </c>
      <c r="F470" s="211" t="str">
        <f t="shared" si="18"/>
        <v/>
      </c>
      <c r="G470" s="211" t="str">
        <f t="shared" si="19"/>
        <v/>
      </c>
    </row>
    <row r="471" spans="1:7" x14ac:dyDescent="0.3">
      <c r="A471" s="276" t="s">
        <v>2149</v>
      </c>
      <c r="B471" s="148" t="s">
        <v>714</v>
      </c>
      <c r="C471" s="618" t="s">
        <v>1226</v>
      </c>
      <c r="D471" s="618" t="s">
        <v>1226</v>
      </c>
      <c r="F471" s="211" t="str">
        <f t="shared" si="18"/>
        <v/>
      </c>
      <c r="G471" s="211" t="str">
        <f t="shared" si="19"/>
        <v/>
      </c>
    </row>
    <row r="472" spans="1:7" x14ac:dyDescent="0.3">
      <c r="A472" s="276" t="s">
        <v>2150</v>
      </c>
      <c r="B472" s="148" t="s">
        <v>716</v>
      </c>
      <c r="C472" s="618" t="s">
        <v>1226</v>
      </c>
      <c r="D472" s="618" t="s">
        <v>1226</v>
      </c>
      <c r="F472" s="211" t="str">
        <f t="shared" si="18"/>
        <v/>
      </c>
      <c r="G472" s="211" t="str">
        <f t="shared" si="19"/>
        <v/>
      </c>
    </row>
    <row r="473" spans="1:7" x14ac:dyDescent="0.3">
      <c r="A473" s="276" t="s">
        <v>2151</v>
      </c>
      <c r="B473" s="148" t="s">
        <v>718</v>
      </c>
      <c r="C473" s="618" t="s">
        <v>1226</v>
      </c>
      <c r="D473" s="618" t="s">
        <v>1226</v>
      </c>
      <c r="F473" s="211" t="str">
        <f t="shared" si="18"/>
        <v/>
      </c>
      <c r="G473" s="211" t="str">
        <f t="shared" si="19"/>
        <v/>
      </c>
    </row>
    <row r="474" spans="1:7" x14ac:dyDescent="0.3">
      <c r="A474" s="276" t="s">
        <v>2152</v>
      </c>
      <c r="B474" s="148" t="s">
        <v>720</v>
      </c>
      <c r="C474" s="618" t="s">
        <v>1226</v>
      </c>
      <c r="D474" s="618" t="s">
        <v>1226</v>
      </c>
      <c r="F474" s="211" t="str">
        <f t="shared" si="18"/>
        <v/>
      </c>
      <c r="G474" s="211" t="str">
        <f t="shared" si="19"/>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0">IF($C$475=0,"",IF(C476="[for completion]","",C476/$C$475))</f>
        <v/>
      </c>
      <c r="G476" s="211" t="str">
        <f t="shared" ref="G476:G481" si="21">IF($D$475=0,"",IF(D476="[for completion]","",D476/$D$475))</f>
        <v/>
      </c>
    </row>
    <row r="477" spans="1:7" outlineLevel="1" x14ac:dyDescent="0.3">
      <c r="A477" s="276" t="s">
        <v>2155</v>
      </c>
      <c r="B477" s="165"/>
      <c r="C477" s="212"/>
      <c r="D477" s="215"/>
      <c r="F477" s="211" t="str">
        <f t="shared" si="20"/>
        <v/>
      </c>
      <c r="G477" s="211" t="str">
        <f t="shared" si="21"/>
        <v/>
      </c>
    </row>
    <row r="478" spans="1:7" outlineLevel="1" x14ac:dyDescent="0.3">
      <c r="A478" s="276" t="s">
        <v>2156</v>
      </c>
      <c r="B478" s="165"/>
      <c r="C478" s="212"/>
      <c r="D478" s="215"/>
      <c r="F478" s="211" t="str">
        <f t="shared" si="20"/>
        <v/>
      </c>
      <c r="G478" s="211" t="str">
        <f t="shared" si="21"/>
        <v/>
      </c>
    </row>
    <row r="479" spans="1:7" outlineLevel="1" x14ac:dyDescent="0.3">
      <c r="A479" s="276" t="s">
        <v>2157</v>
      </c>
      <c r="B479" s="165"/>
      <c r="C479" s="212"/>
      <c r="D479" s="215"/>
      <c r="F479" s="211" t="str">
        <f t="shared" si="20"/>
        <v/>
      </c>
      <c r="G479" s="211" t="str">
        <f t="shared" si="21"/>
        <v/>
      </c>
    </row>
    <row r="480" spans="1:7" outlineLevel="1" x14ac:dyDescent="0.3">
      <c r="A480" s="276" t="s">
        <v>2158</v>
      </c>
      <c r="B480" s="165"/>
      <c r="C480" s="212"/>
      <c r="D480" s="215"/>
      <c r="F480" s="211" t="str">
        <f t="shared" si="20"/>
        <v/>
      </c>
      <c r="G480" s="211" t="str">
        <f t="shared" si="21"/>
        <v/>
      </c>
    </row>
    <row r="481" spans="1:7" outlineLevel="1" x14ac:dyDescent="0.3">
      <c r="A481" s="276" t="s">
        <v>2159</v>
      </c>
      <c r="B481" s="165"/>
      <c r="C481" s="212"/>
      <c r="D481" s="215"/>
      <c r="F481" s="211" t="str">
        <f t="shared" si="20"/>
        <v/>
      </c>
      <c r="G481" s="211" t="str">
        <f t="shared" si="21"/>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8" t="s">
        <v>1226</v>
      </c>
      <c r="G486" s="148"/>
    </row>
    <row r="487" spans="1:7" x14ac:dyDescent="0.3">
      <c r="A487" s="276" t="s">
        <v>2348</v>
      </c>
      <c r="B487" s="169" t="s">
        <v>792</v>
      </c>
      <c r="C487" s="618" t="s">
        <v>1226</v>
      </c>
      <c r="G487" s="148"/>
    </row>
    <row r="488" spans="1:7" x14ac:dyDescent="0.3">
      <c r="A488" s="276" t="s">
        <v>2349</v>
      </c>
      <c r="B488" s="169" t="s">
        <v>793</v>
      </c>
      <c r="C488" s="618" t="s">
        <v>1226</v>
      </c>
      <c r="G488" s="148"/>
    </row>
    <row r="489" spans="1:7" x14ac:dyDescent="0.3">
      <c r="A489" s="276" t="s">
        <v>2350</v>
      </c>
      <c r="B489" s="169" t="s">
        <v>794</v>
      </c>
      <c r="C489" s="618" t="s">
        <v>1226</v>
      </c>
      <c r="G489" s="148"/>
    </row>
    <row r="490" spans="1:7" x14ac:dyDescent="0.3">
      <c r="A490" s="276" t="s">
        <v>2351</v>
      </c>
      <c r="B490" s="169" t="s">
        <v>795</v>
      </c>
      <c r="C490" s="618" t="s">
        <v>1226</v>
      </c>
      <c r="G490" s="148"/>
    </row>
    <row r="491" spans="1:7" x14ac:dyDescent="0.3">
      <c r="A491" s="276" t="s">
        <v>2352</v>
      </c>
      <c r="B491" s="169" t="s">
        <v>796</v>
      </c>
      <c r="C491" s="618" t="s">
        <v>1226</v>
      </c>
      <c r="G491" s="148"/>
    </row>
    <row r="492" spans="1:7" x14ac:dyDescent="0.3">
      <c r="A492" s="276" t="s">
        <v>2353</v>
      </c>
      <c r="B492" s="169" t="s">
        <v>797</v>
      </c>
      <c r="C492" s="618" t="s">
        <v>1226</v>
      </c>
      <c r="G492" s="148"/>
    </row>
    <row r="493" spans="1:7" s="271" customFormat="1" x14ac:dyDescent="0.3">
      <c r="A493" s="276" t="s">
        <v>2354</v>
      </c>
      <c r="B493" s="241" t="s">
        <v>2497</v>
      </c>
      <c r="C493" s="618" t="s">
        <v>1226</v>
      </c>
      <c r="D493" s="272"/>
      <c r="E493" s="272"/>
      <c r="F493" s="272"/>
      <c r="G493" s="272"/>
    </row>
    <row r="494" spans="1:7" s="271" customFormat="1" x14ac:dyDescent="0.3">
      <c r="A494" s="276" t="s">
        <v>2355</v>
      </c>
      <c r="B494" s="241" t="s">
        <v>2498</v>
      </c>
      <c r="C494" s="618" t="s">
        <v>1226</v>
      </c>
      <c r="D494" s="272"/>
      <c r="E494" s="272"/>
      <c r="F494" s="272"/>
      <c r="G494" s="272"/>
    </row>
    <row r="495" spans="1:7" s="271" customFormat="1" x14ac:dyDescent="0.3">
      <c r="A495" s="276" t="s">
        <v>2356</v>
      </c>
      <c r="B495" s="241" t="s">
        <v>2499</v>
      </c>
      <c r="C495" s="618" t="s">
        <v>1226</v>
      </c>
      <c r="D495" s="272"/>
      <c r="E495" s="272"/>
      <c r="F495" s="272"/>
      <c r="G495" s="272"/>
    </row>
    <row r="496" spans="1:7" x14ac:dyDescent="0.3">
      <c r="A496" s="276" t="s">
        <v>2500</v>
      </c>
      <c r="B496" s="241" t="s">
        <v>798</v>
      </c>
      <c r="C496" s="618" t="s">
        <v>1226</v>
      </c>
      <c r="G496" s="148"/>
    </row>
    <row r="497" spans="1:7" x14ac:dyDescent="0.3">
      <c r="A497" s="276" t="s">
        <v>2501</v>
      </c>
      <c r="B497" s="241" t="s">
        <v>799</v>
      </c>
      <c r="C497" s="618" t="s">
        <v>1226</v>
      </c>
      <c r="G497" s="148"/>
    </row>
    <row r="498" spans="1:7" x14ac:dyDescent="0.3">
      <c r="A498" s="276" t="s">
        <v>2502</v>
      </c>
      <c r="B498" s="241" t="s">
        <v>144</v>
      </c>
      <c r="C498" s="618" t="s">
        <v>1226</v>
      </c>
      <c r="G498" s="148"/>
    </row>
    <row r="499" spans="1:7" outlineLevel="1" x14ac:dyDescent="0.3">
      <c r="A499" s="634"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4" t="s">
        <v>2163</v>
      </c>
      <c r="B514" s="260"/>
      <c r="C514" s="310"/>
      <c r="D514" s="320"/>
      <c r="E514" s="261"/>
      <c r="F514" s="265" t="str">
        <f>IF($C$532=0,"",IF(C514="[for completion]","",IF(C514="","",C514/$C$532)))</f>
        <v/>
      </c>
      <c r="G514" s="265" t="str">
        <f>IF($D$532=0,"",IF(D514="[for completion]","",IF(D514="","",D514/$D$532)))</f>
        <v/>
      </c>
    </row>
    <row r="515" spans="1:7" s="221" customFormat="1" x14ac:dyDescent="0.3">
      <c r="A515" s="634" t="s">
        <v>2164</v>
      </c>
      <c r="B515" s="260"/>
      <c r="C515" s="310"/>
      <c r="D515" s="320"/>
      <c r="E515" s="261"/>
      <c r="F515" s="265" t="str">
        <f t="shared" ref="F515:F531" si="22">IF($C$532=0,"",IF(C515="[for completion]","",IF(C515="","",C515/$C$532)))</f>
        <v/>
      </c>
      <c r="G515" s="265" t="str">
        <f t="shared" ref="G515:G531" si="23">IF($D$532=0,"",IF(D515="[for completion]","",IF(D515="","",D515/$D$532)))</f>
        <v/>
      </c>
    </row>
    <row r="516" spans="1:7" s="221" customFormat="1" x14ac:dyDescent="0.3">
      <c r="A516" s="634" t="s">
        <v>2165</v>
      </c>
      <c r="B516" s="260"/>
      <c r="C516" s="310"/>
      <c r="D516" s="320"/>
      <c r="E516" s="261"/>
      <c r="F516" s="265" t="str">
        <f t="shared" si="22"/>
        <v/>
      </c>
      <c r="G516" s="265" t="str">
        <f t="shared" si="23"/>
        <v/>
      </c>
    </row>
    <row r="517" spans="1:7" s="221" customFormat="1" x14ac:dyDescent="0.3">
      <c r="A517" s="634" t="s">
        <v>2166</v>
      </c>
      <c r="B517" s="260"/>
      <c r="C517" s="310"/>
      <c r="D517" s="320"/>
      <c r="E517" s="261"/>
      <c r="F517" s="265" t="str">
        <f t="shared" si="22"/>
        <v/>
      </c>
      <c r="G517" s="265" t="str">
        <f t="shared" si="23"/>
        <v/>
      </c>
    </row>
    <row r="518" spans="1:7" s="221" customFormat="1" x14ac:dyDescent="0.3">
      <c r="A518" s="634" t="s">
        <v>2167</v>
      </c>
      <c r="B518" s="260"/>
      <c r="C518" s="310"/>
      <c r="D518" s="320"/>
      <c r="E518" s="261"/>
      <c r="F518" s="265" t="str">
        <f t="shared" si="22"/>
        <v/>
      </c>
      <c r="G518" s="265" t="str">
        <f t="shared" si="23"/>
        <v/>
      </c>
    </row>
    <row r="519" spans="1:7" s="221" customFormat="1" x14ac:dyDescent="0.3">
      <c r="A519" s="634" t="s">
        <v>2168</v>
      </c>
      <c r="B519" s="260"/>
      <c r="C519" s="310"/>
      <c r="D519" s="320"/>
      <c r="E519" s="261"/>
      <c r="F519" s="265" t="str">
        <f t="shared" si="22"/>
        <v/>
      </c>
      <c r="G519" s="265" t="str">
        <f t="shared" si="23"/>
        <v/>
      </c>
    </row>
    <row r="520" spans="1:7" s="221" customFormat="1" x14ac:dyDescent="0.3">
      <c r="A520" s="634" t="s">
        <v>2169</v>
      </c>
      <c r="B520" s="260"/>
      <c r="C520" s="310"/>
      <c r="D520" s="320"/>
      <c r="E520" s="261"/>
      <c r="F520" s="265" t="str">
        <f t="shared" si="22"/>
        <v/>
      </c>
      <c r="G520" s="265" t="str">
        <f t="shared" si="23"/>
        <v/>
      </c>
    </row>
    <row r="521" spans="1:7" s="221" customFormat="1" x14ac:dyDescent="0.3">
      <c r="A521" s="634" t="s">
        <v>2170</v>
      </c>
      <c r="B521" s="260"/>
      <c r="C521" s="310"/>
      <c r="D521" s="320"/>
      <c r="E521" s="261"/>
      <c r="F521" s="265" t="str">
        <f t="shared" si="22"/>
        <v/>
      </c>
      <c r="G521" s="265" t="str">
        <f t="shared" si="23"/>
        <v/>
      </c>
    </row>
    <row r="522" spans="1:7" s="221" customFormat="1" x14ac:dyDescent="0.3">
      <c r="A522" s="634" t="s">
        <v>2171</v>
      </c>
      <c r="B522" s="260"/>
      <c r="C522" s="310"/>
      <c r="D522" s="320"/>
      <c r="E522" s="261"/>
      <c r="F522" s="265" t="str">
        <f t="shared" si="22"/>
        <v/>
      </c>
      <c r="G522" s="265" t="str">
        <f t="shared" si="23"/>
        <v/>
      </c>
    </row>
    <row r="523" spans="1:7" s="221" customFormat="1" x14ac:dyDescent="0.3">
      <c r="A523" s="634" t="s">
        <v>2172</v>
      </c>
      <c r="B523" s="260"/>
      <c r="C523" s="310"/>
      <c r="D523" s="320"/>
      <c r="E523" s="261"/>
      <c r="F523" s="265" t="str">
        <f t="shared" si="22"/>
        <v/>
      </c>
      <c r="G523" s="265" t="str">
        <f t="shared" si="23"/>
        <v/>
      </c>
    </row>
    <row r="524" spans="1:7" s="221" customFormat="1" x14ac:dyDescent="0.3">
      <c r="A524" s="634" t="s">
        <v>2208</v>
      </c>
      <c r="B524" s="260"/>
      <c r="C524" s="310"/>
      <c r="D524" s="320"/>
      <c r="E524" s="261"/>
      <c r="F524" s="265" t="str">
        <f t="shared" si="22"/>
        <v/>
      </c>
      <c r="G524" s="265" t="str">
        <f t="shared" si="23"/>
        <v/>
      </c>
    </row>
    <row r="525" spans="1:7" s="221" customFormat="1" x14ac:dyDescent="0.3">
      <c r="A525" s="634" t="s">
        <v>2372</v>
      </c>
      <c r="B525" s="260"/>
      <c r="C525" s="310"/>
      <c r="D525" s="320"/>
      <c r="E525" s="261"/>
      <c r="F525" s="265" t="str">
        <f t="shared" si="22"/>
        <v/>
      </c>
      <c r="G525" s="265" t="str">
        <f t="shared" si="23"/>
        <v/>
      </c>
    </row>
    <row r="526" spans="1:7" s="221" customFormat="1" x14ac:dyDescent="0.3">
      <c r="A526" s="634" t="s">
        <v>2373</v>
      </c>
      <c r="B526" s="260"/>
      <c r="C526" s="310"/>
      <c r="D526" s="320"/>
      <c r="E526" s="261"/>
      <c r="F526" s="265" t="str">
        <f t="shared" si="22"/>
        <v/>
      </c>
      <c r="G526" s="265" t="str">
        <f t="shared" si="23"/>
        <v/>
      </c>
    </row>
    <row r="527" spans="1:7" s="221" customFormat="1" x14ac:dyDescent="0.3">
      <c r="A527" s="634" t="s">
        <v>2374</v>
      </c>
      <c r="B527" s="260"/>
      <c r="C527" s="310"/>
      <c r="D527" s="320"/>
      <c r="E527" s="261"/>
      <c r="F527" s="265" t="str">
        <f t="shared" si="22"/>
        <v/>
      </c>
      <c r="G527" s="265" t="str">
        <f t="shared" si="23"/>
        <v/>
      </c>
    </row>
    <row r="528" spans="1:7" s="221" customFormat="1" x14ac:dyDescent="0.3">
      <c r="A528" s="634" t="s">
        <v>2375</v>
      </c>
      <c r="B528" s="260"/>
      <c r="C528" s="310"/>
      <c r="D528" s="320"/>
      <c r="E528" s="261"/>
      <c r="F528" s="265" t="str">
        <f t="shared" si="22"/>
        <v/>
      </c>
      <c r="G528" s="265" t="str">
        <f t="shared" si="23"/>
        <v/>
      </c>
    </row>
    <row r="529" spans="1:7" s="221" customFormat="1" x14ac:dyDescent="0.3">
      <c r="A529" s="634" t="s">
        <v>2376</v>
      </c>
      <c r="B529" s="260"/>
      <c r="C529" s="310"/>
      <c r="D529" s="320"/>
      <c r="E529" s="261"/>
      <c r="F529" s="265" t="str">
        <f t="shared" si="22"/>
        <v/>
      </c>
      <c r="G529" s="265" t="str">
        <f t="shared" si="23"/>
        <v/>
      </c>
    </row>
    <row r="530" spans="1:7" s="221" customFormat="1" x14ac:dyDescent="0.3">
      <c r="A530" s="634" t="s">
        <v>2377</v>
      </c>
      <c r="B530" s="260"/>
      <c r="C530" s="310"/>
      <c r="D530" s="320"/>
      <c r="E530" s="261"/>
      <c r="F530" s="265" t="str">
        <f t="shared" si="22"/>
        <v/>
      </c>
      <c r="G530" s="265" t="str">
        <f t="shared" si="23"/>
        <v/>
      </c>
    </row>
    <row r="531" spans="1:7" s="221" customFormat="1" x14ac:dyDescent="0.3">
      <c r="A531" s="634" t="s">
        <v>2378</v>
      </c>
      <c r="B531" s="260"/>
      <c r="C531" s="310"/>
      <c r="D531" s="320"/>
      <c r="E531" s="261"/>
      <c r="F531" s="265" t="str">
        <f t="shared" si="22"/>
        <v/>
      </c>
      <c r="G531" s="265" t="str">
        <f t="shared" si="23"/>
        <v/>
      </c>
    </row>
    <row r="532" spans="1:7" s="221" customFormat="1" x14ac:dyDescent="0.3">
      <c r="A532" s="634" t="s">
        <v>2379</v>
      </c>
      <c r="B532" s="260" t="s">
        <v>146</v>
      </c>
      <c r="C532" s="310">
        <f>SUM(C514:C531)</f>
        <v>0</v>
      </c>
      <c r="D532" s="320">
        <f>SUM(D514:D531)</f>
        <v>0</v>
      </c>
      <c r="E532" s="261"/>
      <c r="F532" s="273">
        <f>SUM(F514:F531)</f>
        <v>0</v>
      </c>
      <c r="G532" s="273">
        <f>SUM(G514:G531)</f>
        <v>0</v>
      </c>
    </row>
    <row r="533" spans="1:7" s="221" customFormat="1" x14ac:dyDescent="0.3">
      <c r="A533" s="634" t="s">
        <v>2173</v>
      </c>
      <c r="B533" s="260"/>
      <c r="C533" s="259"/>
      <c r="D533" s="259"/>
      <c r="E533" s="261"/>
      <c r="F533" s="261"/>
      <c r="G533" s="261"/>
    </row>
    <row r="534" spans="1:7" s="221" customFormat="1" x14ac:dyDescent="0.3">
      <c r="A534" s="634" t="s">
        <v>2380</v>
      </c>
      <c r="B534" s="260"/>
      <c r="C534" s="259"/>
      <c r="D534" s="259"/>
      <c r="E534" s="261"/>
      <c r="F534" s="261"/>
      <c r="G534" s="261"/>
    </row>
    <row r="535" spans="1:7" s="221" customFormat="1" x14ac:dyDescent="0.3">
      <c r="A535" s="634"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4" t="s">
        <v>2174</v>
      </c>
      <c r="B537" s="278"/>
      <c r="C537" s="310"/>
      <c r="D537" s="320"/>
      <c r="E537" s="279"/>
      <c r="F537" s="265" t="str">
        <f>IF($C$555=0,"",IF(C537="[for completion]","",IF(C537="","",C537/$C$555)))</f>
        <v/>
      </c>
      <c r="G537" s="265" t="str">
        <f>IF($D$555=0,"",IF(D537="[for completion]","",IF(D537="","",D537/$D$555)))</f>
        <v/>
      </c>
    </row>
    <row r="538" spans="1:7" s="266" customFormat="1" x14ac:dyDescent="0.3">
      <c r="A538" s="634" t="s">
        <v>2175</v>
      </c>
      <c r="B538" s="278"/>
      <c r="C538" s="310"/>
      <c r="D538" s="320"/>
      <c r="E538" s="279"/>
      <c r="F538" s="265" t="str">
        <f t="shared" ref="F538:F554" si="24">IF($C$555=0,"",IF(C538="[for completion]","",IF(C538="","",C538/$C$555)))</f>
        <v/>
      </c>
      <c r="G538" s="265" t="str">
        <f t="shared" ref="G538:G554" si="25">IF($D$555=0,"",IF(D538="[for completion]","",IF(D538="","",D538/$D$555)))</f>
        <v/>
      </c>
    </row>
    <row r="539" spans="1:7" s="266" customFormat="1" x14ac:dyDescent="0.3">
      <c r="A539" s="634" t="s">
        <v>2176</v>
      </c>
      <c r="B539" s="278"/>
      <c r="C539" s="310"/>
      <c r="D539" s="320"/>
      <c r="E539" s="279"/>
      <c r="F539" s="265" t="str">
        <f t="shared" si="24"/>
        <v/>
      </c>
      <c r="G539" s="265" t="str">
        <f t="shared" si="25"/>
        <v/>
      </c>
    </row>
    <row r="540" spans="1:7" s="266" customFormat="1" x14ac:dyDescent="0.3">
      <c r="A540" s="634" t="s">
        <v>2177</v>
      </c>
      <c r="B540" s="278"/>
      <c r="C540" s="310"/>
      <c r="D540" s="320"/>
      <c r="E540" s="279"/>
      <c r="F540" s="265" t="str">
        <f t="shared" si="24"/>
        <v/>
      </c>
      <c r="G540" s="265" t="str">
        <f t="shared" si="25"/>
        <v/>
      </c>
    </row>
    <row r="541" spans="1:7" s="266" customFormat="1" x14ac:dyDescent="0.3">
      <c r="A541" s="634" t="s">
        <v>2178</v>
      </c>
      <c r="B541" s="278"/>
      <c r="C541" s="310"/>
      <c r="D541" s="320"/>
      <c r="E541" s="279"/>
      <c r="F541" s="265" t="str">
        <f t="shared" si="24"/>
        <v/>
      </c>
      <c r="G541" s="265" t="str">
        <f t="shared" si="25"/>
        <v/>
      </c>
    </row>
    <row r="542" spans="1:7" s="266" customFormat="1" x14ac:dyDescent="0.3">
      <c r="A542" s="634" t="s">
        <v>2383</v>
      </c>
      <c r="B542" s="278"/>
      <c r="C542" s="310"/>
      <c r="D542" s="320"/>
      <c r="E542" s="279"/>
      <c r="F542" s="265" t="str">
        <f t="shared" si="24"/>
        <v/>
      </c>
      <c r="G542" s="265" t="str">
        <f t="shared" si="25"/>
        <v/>
      </c>
    </row>
    <row r="543" spans="1:7" s="266" customFormat="1" x14ac:dyDescent="0.3">
      <c r="A543" s="634" t="s">
        <v>2384</v>
      </c>
      <c r="B543" s="278"/>
      <c r="C543" s="310"/>
      <c r="D543" s="320"/>
      <c r="E543" s="279"/>
      <c r="F543" s="265" t="str">
        <f t="shared" si="24"/>
        <v/>
      </c>
      <c r="G543" s="265" t="str">
        <f t="shared" si="25"/>
        <v/>
      </c>
    </row>
    <row r="544" spans="1:7" s="266" customFormat="1" x14ac:dyDescent="0.3">
      <c r="A544" s="634" t="s">
        <v>2385</v>
      </c>
      <c r="B544" s="278"/>
      <c r="C544" s="310"/>
      <c r="D544" s="320"/>
      <c r="E544" s="279"/>
      <c r="F544" s="265" t="str">
        <f t="shared" si="24"/>
        <v/>
      </c>
      <c r="G544" s="265" t="str">
        <f t="shared" si="25"/>
        <v/>
      </c>
    </row>
    <row r="545" spans="1:7" s="266" customFormat="1" x14ac:dyDescent="0.3">
      <c r="A545" s="634" t="s">
        <v>2386</v>
      </c>
      <c r="B545" s="278"/>
      <c r="C545" s="310"/>
      <c r="D545" s="320"/>
      <c r="E545" s="279"/>
      <c r="F545" s="265" t="str">
        <f t="shared" si="24"/>
        <v/>
      </c>
      <c r="G545" s="265" t="str">
        <f t="shared" si="25"/>
        <v/>
      </c>
    </row>
    <row r="546" spans="1:7" s="266" customFormat="1" x14ac:dyDescent="0.3">
      <c r="A546" s="634" t="s">
        <v>2387</v>
      </c>
      <c r="B546" s="278"/>
      <c r="C546" s="310"/>
      <c r="D546" s="320"/>
      <c r="E546" s="279"/>
      <c r="F546" s="265" t="str">
        <f t="shared" si="24"/>
        <v/>
      </c>
      <c r="G546" s="265" t="str">
        <f t="shared" si="25"/>
        <v/>
      </c>
    </row>
    <row r="547" spans="1:7" s="266" customFormat="1" x14ac:dyDescent="0.3">
      <c r="A547" s="634" t="s">
        <v>2388</v>
      </c>
      <c r="B547" s="278"/>
      <c r="C547" s="310"/>
      <c r="D547" s="320"/>
      <c r="E547" s="279"/>
      <c r="F547" s="265" t="str">
        <f t="shared" si="24"/>
        <v/>
      </c>
      <c r="G547" s="265" t="str">
        <f t="shared" si="25"/>
        <v/>
      </c>
    </row>
    <row r="548" spans="1:7" s="266" customFormat="1" x14ac:dyDescent="0.3">
      <c r="A548" s="634" t="s">
        <v>2389</v>
      </c>
      <c r="B548" s="278"/>
      <c r="C548" s="310"/>
      <c r="D548" s="320"/>
      <c r="E548" s="279"/>
      <c r="F548" s="265" t="str">
        <f t="shared" si="24"/>
        <v/>
      </c>
      <c r="G548" s="265" t="str">
        <f t="shared" si="25"/>
        <v/>
      </c>
    </row>
    <row r="549" spans="1:7" s="266" customFormat="1" x14ac:dyDescent="0.3">
      <c r="A549" s="634" t="s">
        <v>2390</v>
      </c>
      <c r="B549" s="278"/>
      <c r="C549" s="310"/>
      <c r="D549" s="320"/>
      <c r="E549" s="279"/>
      <c r="F549" s="265" t="str">
        <f t="shared" si="24"/>
        <v/>
      </c>
      <c r="G549" s="265" t="str">
        <f t="shared" si="25"/>
        <v/>
      </c>
    </row>
    <row r="550" spans="1:7" s="266" customFormat="1" x14ac:dyDescent="0.3">
      <c r="A550" s="634" t="s">
        <v>2391</v>
      </c>
      <c r="B550" s="278"/>
      <c r="C550" s="310"/>
      <c r="D550" s="320"/>
      <c r="E550" s="279"/>
      <c r="F550" s="265" t="str">
        <f t="shared" si="24"/>
        <v/>
      </c>
      <c r="G550" s="265" t="str">
        <f t="shared" si="25"/>
        <v/>
      </c>
    </row>
    <row r="551" spans="1:7" s="266" customFormat="1" x14ac:dyDescent="0.3">
      <c r="A551" s="634" t="s">
        <v>2392</v>
      </c>
      <c r="B551" s="278"/>
      <c r="C551" s="310"/>
      <c r="D551" s="320"/>
      <c r="E551" s="279"/>
      <c r="F551" s="265" t="str">
        <f t="shared" si="24"/>
        <v/>
      </c>
      <c r="G551" s="265" t="str">
        <f t="shared" si="25"/>
        <v/>
      </c>
    </row>
    <row r="552" spans="1:7" s="266" customFormat="1" x14ac:dyDescent="0.3">
      <c r="A552" s="634" t="s">
        <v>2393</v>
      </c>
      <c r="B552" s="278"/>
      <c r="C552" s="310"/>
      <c r="D552" s="320"/>
      <c r="E552" s="279"/>
      <c r="F552" s="265" t="str">
        <f t="shared" si="24"/>
        <v/>
      </c>
      <c r="G552" s="265" t="str">
        <f t="shared" si="25"/>
        <v/>
      </c>
    </row>
    <row r="553" spans="1:7" s="266" customFormat="1" x14ac:dyDescent="0.3">
      <c r="A553" s="634" t="s">
        <v>2394</v>
      </c>
      <c r="B553" s="278"/>
      <c r="C553" s="310"/>
      <c r="D553" s="320"/>
      <c r="E553" s="279"/>
      <c r="F553" s="265" t="str">
        <f t="shared" si="24"/>
        <v/>
      </c>
      <c r="G553" s="265" t="str">
        <f t="shared" si="25"/>
        <v/>
      </c>
    </row>
    <row r="554" spans="1:7" s="266" customFormat="1" x14ac:dyDescent="0.3">
      <c r="A554" s="634" t="s">
        <v>2395</v>
      </c>
      <c r="B554" s="278"/>
      <c r="C554" s="310"/>
      <c r="D554" s="320"/>
      <c r="E554" s="279"/>
      <c r="F554" s="265" t="str">
        <f t="shared" si="24"/>
        <v/>
      </c>
      <c r="G554" s="265" t="str">
        <f t="shared" si="25"/>
        <v/>
      </c>
    </row>
    <row r="555" spans="1:7" s="266" customFormat="1" x14ac:dyDescent="0.3">
      <c r="A555" s="634" t="s">
        <v>2396</v>
      </c>
      <c r="B555" s="278" t="s">
        <v>146</v>
      </c>
      <c r="C555" s="310">
        <f>SUM(C537:C554)</f>
        <v>0</v>
      </c>
      <c r="D555" s="320">
        <f>SUM(D537:D554)</f>
        <v>0</v>
      </c>
      <c r="E555" s="279"/>
      <c r="F555" s="273">
        <f>SUM(F537:F554)</f>
        <v>0</v>
      </c>
      <c r="G555" s="273">
        <f>SUM(G537:G554)</f>
        <v>0</v>
      </c>
    </row>
    <row r="556" spans="1:7" s="266" customFormat="1" x14ac:dyDescent="0.3">
      <c r="A556" s="634" t="s">
        <v>2397</v>
      </c>
      <c r="B556" s="278"/>
      <c r="C556" s="276"/>
      <c r="D556" s="276"/>
      <c r="E556" s="279"/>
      <c r="F556" s="279"/>
      <c r="G556" s="279"/>
    </row>
    <row r="557" spans="1:7" s="266" customFormat="1" x14ac:dyDescent="0.3">
      <c r="A557" s="634" t="s">
        <v>2398</v>
      </c>
      <c r="B557" s="278"/>
      <c r="C557" s="276"/>
      <c r="D557" s="276"/>
      <c r="E557" s="279"/>
      <c r="F557" s="279"/>
      <c r="G557" s="279"/>
    </row>
    <row r="558" spans="1:7" s="266" customFormat="1" x14ac:dyDescent="0.3">
      <c r="A558" s="634"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4" t="s">
        <v>2401</v>
      </c>
      <c r="B560" s="260" t="s">
        <v>1649</v>
      </c>
      <c r="C560" s="310"/>
      <c r="D560" s="320"/>
      <c r="E560" s="261"/>
      <c r="F560" s="265" t="str">
        <f>IF($C$570=0,"",IF(C560="[for completion]","",IF(C560="","",C560/$C$570)))</f>
        <v/>
      </c>
      <c r="G560" s="265" t="str">
        <f>IF($D$570=0,"",IF(D560="[for completion]","",IF(D560="","",D560/$D$570)))</f>
        <v/>
      </c>
    </row>
    <row r="561" spans="1:7" s="221" customFormat="1" x14ac:dyDescent="0.3">
      <c r="A561" s="634" t="s">
        <v>2402</v>
      </c>
      <c r="B561" s="260" t="s">
        <v>1650</v>
      </c>
      <c r="C561" s="310"/>
      <c r="D561" s="320"/>
      <c r="E561" s="261"/>
      <c r="F561" s="265" t="str">
        <f t="shared" ref="F561:F569" si="26">IF($C$570=0,"",IF(C561="[for completion]","",IF(C561="","",C561/$C$570)))</f>
        <v/>
      </c>
      <c r="G561" s="265" t="str">
        <f t="shared" ref="G561:G569" si="27">IF($D$570=0,"",IF(D561="[for completion]","",IF(D561="","",D561/$D$570)))</f>
        <v/>
      </c>
    </row>
    <row r="562" spans="1:7" s="221" customFormat="1" x14ac:dyDescent="0.3">
      <c r="A562" s="634" t="s">
        <v>2403</v>
      </c>
      <c r="B562" s="260" t="s">
        <v>1651</v>
      </c>
      <c r="C562" s="310"/>
      <c r="D562" s="320"/>
      <c r="E562" s="261"/>
      <c r="F562" s="265" t="str">
        <f t="shared" si="26"/>
        <v/>
      </c>
      <c r="G562" s="265" t="str">
        <f t="shared" si="27"/>
        <v/>
      </c>
    </row>
    <row r="563" spans="1:7" s="221" customFormat="1" x14ac:dyDescent="0.3">
      <c r="A563" s="634" t="s">
        <v>2404</v>
      </c>
      <c r="B563" s="260" t="s">
        <v>1652</v>
      </c>
      <c r="C563" s="310"/>
      <c r="D563" s="320"/>
      <c r="E563" s="261"/>
      <c r="F563" s="265" t="str">
        <f t="shared" si="26"/>
        <v/>
      </c>
      <c r="G563" s="265" t="str">
        <f t="shared" si="27"/>
        <v/>
      </c>
    </row>
    <row r="564" spans="1:7" s="221" customFormat="1" x14ac:dyDescent="0.3">
      <c r="A564" s="634" t="s">
        <v>2405</v>
      </c>
      <c r="B564" s="260" t="s">
        <v>1653</v>
      </c>
      <c r="C564" s="310"/>
      <c r="D564" s="320"/>
      <c r="E564" s="261"/>
      <c r="F564" s="265" t="str">
        <f t="shared" si="26"/>
        <v/>
      </c>
      <c r="G564" s="265" t="str">
        <f t="shared" si="27"/>
        <v/>
      </c>
    </row>
    <row r="565" spans="1:7" s="221" customFormat="1" x14ac:dyDescent="0.3">
      <c r="A565" s="634" t="s">
        <v>2406</v>
      </c>
      <c r="B565" s="260" t="s">
        <v>1654</v>
      </c>
      <c r="C565" s="310"/>
      <c r="D565" s="320"/>
      <c r="E565" s="261"/>
      <c r="F565" s="265" t="str">
        <f t="shared" si="26"/>
        <v/>
      </c>
      <c r="G565" s="265" t="str">
        <f t="shared" si="27"/>
        <v/>
      </c>
    </row>
    <row r="566" spans="1:7" s="221" customFormat="1" x14ac:dyDescent="0.3">
      <c r="A566" s="634" t="s">
        <v>2407</v>
      </c>
      <c r="B566" s="260" t="s">
        <v>1655</v>
      </c>
      <c r="C566" s="310"/>
      <c r="D566" s="320"/>
      <c r="E566" s="261"/>
      <c r="F566" s="265" t="str">
        <f t="shared" si="26"/>
        <v/>
      </c>
      <c r="G566" s="265" t="str">
        <f t="shared" si="27"/>
        <v/>
      </c>
    </row>
    <row r="567" spans="1:7" s="221" customFormat="1" x14ac:dyDescent="0.3">
      <c r="A567" s="634" t="s">
        <v>2408</v>
      </c>
      <c r="B567" s="260" t="s">
        <v>1656</v>
      </c>
      <c r="C567" s="310"/>
      <c r="D567" s="320"/>
      <c r="E567" s="261"/>
      <c r="F567" s="265" t="str">
        <f t="shared" si="26"/>
        <v/>
      </c>
      <c r="G567" s="265" t="str">
        <f t="shared" si="27"/>
        <v/>
      </c>
    </row>
    <row r="568" spans="1:7" s="221" customFormat="1" x14ac:dyDescent="0.3">
      <c r="A568" s="634" t="s">
        <v>2409</v>
      </c>
      <c r="B568" s="260" t="s">
        <v>1657</v>
      </c>
      <c r="C568" s="310"/>
      <c r="D568" s="320"/>
      <c r="E568" s="261"/>
      <c r="F568" s="265" t="str">
        <f t="shared" si="26"/>
        <v/>
      </c>
      <c r="G568" s="265" t="str">
        <f t="shared" si="27"/>
        <v/>
      </c>
    </row>
    <row r="569" spans="1:7" s="221" customFormat="1" x14ac:dyDescent="0.3">
      <c r="A569" s="634" t="s">
        <v>2410</v>
      </c>
      <c r="B569" s="276" t="s">
        <v>2085</v>
      </c>
      <c r="C569" s="310"/>
      <c r="D569" s="320"/>
      <c r="E569" s="261"/>
      <c r="F569" s="265" t="str">
        <f t="shared" si="26"/>
        <v/>
      </c>
      <c r="G569" s="265" t="str">
        <f t="shared" si="27"/>
        <v/>
      </c>
    </row>
    <row r="570" spans="1:7" s="266" customFormat="1" x14ac:dyDescent="0.3">
      <c r="A570" s="634" t="s">
        <v>2411</v>
      </c>
      <c r="B570" s="260" t="s">
        <v>146</v>
      </c>
      <c r="C570" s="310">
        <f>SUM(C560:C568)</f>
        <v>0</v>
      </c>
      <c r="D570" s="320">
        <f>SUM(D560:D568)</f>
        <v>0</v>
      </c>
      <c r="E570" s="279"/>
      <c r="F570" s="273">
        <f>SUM(F560:F569)</f>
        <v>0</v>
      </c>
      <c r="G570" s="273">
        <f>SUM(G560:G569)</f>
        <v>0</v>
      </c>
    </row>
    <row r="571" spans="1:7" x14ac:dyDescent="0.3">
      <c r="A571" s="634" t="s">
        <v>2412</v>
      </c>
    </row>
    <row r="572" spans="1:7" x14ac:dyDescent="0.3">
      <c r="A572" s="159"/>
      <c r="B572" s="197" t="s">
        <v>2613</v>
      </c>
      <c r="C572" s="159" t="s">
        <v>111</v>
      </c>
      <c r="D572" s="159" t="s">
        <v>1658</v>
      </c>
      <c r="E572" s="159"/>
      <c r="F572" s="159" t="s">
        <v>498</v>
      </c>
      <c r="G572" s="159" t="s">
        <v>2000</v>
      </c>
    </row>
    <row r="573" spans="1:7" x14ac:dyDescent="0.3">
      <c r="A573" s="634" t="s">
        <v>2413</v>
      </c>
      <c r="B573" s="278" t="s">
        <v>2509</v>
      </c>
      <c r="C573" s="310"/>
      <c r="D573" s="320"/>
      <c r="E573" s="279"/>
      <c r="F573" s="265" t="str">
        <f>IF($C$577=0,"",IF(C573="[for completion]","",IF(C573="","",C573/$C$577)))</f>
        <v/>
      </c>
      <c r="G573" s="265" t="str">
        <f>IF($D$577=0,"",IF(D573="[for completion]","",IF(D573="","",D573/$D$577)))</f>
        <v/>
      </c>
    </row>
    <row r="574" spans="1:7" x14ac:dyDescent="0.3">
      <c r="A574" s="634" t="s">
        <v>2414</v>
      </c>
      <c r="B574" s="274" t="s">
        <v>2511</v>
      </c>
      <c r="C574" s="310"/>
      <c r="D574" s="320"/>
      <c r="E574" s="279"/>
      <c r="F574" s="265" t="str">
        <f t="shared" ref="F574:F576" si="28">IF($C$577=0,"",IF(C574="[for completion]","",IF(C574="","",C574/$C$577)))</f>
        <v/>
      </c>
      <c r="G574" s="265" t="str">
        <f t="shared" ref="G574:G576" si="29">IF($D$577=0,"",IF(D574="[for completion]","",IF(D574="","",D574/$D$577)))</f>
        <v/>
      </c>
    </row>
    <row r="575" spans="1:7" x14ac:dyDescent="0.3">
      <c r="A575" s="634" t="s">
        <v>2415</v>
      </c>
      <c r="B575" s="278" t="s">
        <v>1659</v>
      </c>
      <c r="C575" s="310"/>
      <c r="D575" s="320"/>
      <c r="E575" s="279"/>
      <c r="F575" s="265" t="str">
        <f t="shared" si="28"/>
        <v/>
      </c>
      <c r="G575" s="265" t="str">
        <f t="shared" si="29"/>
        <v/>
      </c>
    </row>
    <row r="576" spans="1:7" x14ac:dyDescent="0.3">
      <c r="A576" s="634" t="s">
        <v>2416</v>
      </c>
      <c r="B576" s="276" t="s">
        <v>2085</v>
      </c>
      <c r="C576" s="310"/>
      <c r="D576" s="320"/>
      <c r="E576" s="279"/>
      <c r="F576" s="265" t="str">
        <f t="shared" si="28"/>
        <v/>
      </c>
      <c r="G576" s="265" t="str">
        <f t="shared" si="29"/>
        <v/>
      </c>
    </row>
    <row r="577" spans="1:7" x14ac:dyDescent="0.3">
      <c r="A577" s="634"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8" t="s">
        <v>3002</v>
      </c>
    </row>
    <row r="7" spans="1:13" ht="57.6" x14ac:dyDescent="0.3">
      <c r="A7" s="1" t="s">
        <v>1194</v>
      </c>
      <c r="B7" s="80" t="s">
        <v>1195</v>
      </c>
      <c r="C7" s="618" t="s">
        <v>3003</v>
      </c>
    </row>
    <row r="8" spans="1:13" ht="43.2" x14ac:dyDescent="0.3">
      <c r="A8" s="1" t="s">
        <v>1196</v>
      </c>
      <c r="B8" s="80" t="s">
        <v>1197</v>
      </c>
      <c r="C8" s="618" t="s">
        <v>3004</v>
      </c>
    </row>
    <row r="9" spans="1:13" x14ac:dyDescent="0.3">
      <c r="A9" s="1" t="s">
        <v>1198</v>
      </c>
      <c r="B9" s="80" t="s">
        <v>1199</v>
      </c>
      <c r="C9" s="618" t="s">
        <v>3005</v>
      </c>
    </row>
    <row r="10" spans="1:13" ht="44.25" customHeight="1" x14ac:dyDescent="0.3">
      <c r="A10" s="1" t="s">
        <v>1200</v>
      </c>
      <c r="B10" s="80" t="s">
        <v>1414</v>
      </c>
      <c r="C10" s="635" t="s">
        <v>3006</v>
      </c>
    </row>
    <row r="11" spans="1:13" ht="54.75" customHeight="1" x14ac:dyDescent="0.3">
      <c r="A11" s="1" t="s">
        <v>1201</v>
      </c>
      <c r="B11" s="80" t="s">
        <v>1202</v>
      </c>
      <c r="C11" s="618" t="s">
        <v>3007</v>
      </c>
    </row>
    <row r="12" spans="1:13" ht="28.8" x14ac:dyDescent="0.3">
      <c r="A12" s="1" t="s">
        <v>1203</v>
      </c>
      <c r="B12" s="80" t="s">
        <v>1204</v>
      </c>
      <c r="C12" s="618" t="s">
        <v>3008</v>
      </c>
    </row>
    <row r="13" spans="1:13" ht="57.6" x14ac:dyDescent="0.3">
      <c r="A13" s="1" t="s">
        <v>1205</v>
      </c>
      <c r="B13" s="80" t="s">
        <v>1206</v>
      </c>
      <c r="C13" s="618" t="s">
        <v>3009</v>
      </c>
    </row>
    <row r="14" spans="1:13" ht="57.6" x14ac:dyDescent="0.3">
      <c r="A14" s="1" t="s">
        <v>1207</v>
      </c>
      <c r="B14" s="80" t="s">
        <v>1208</v>
      </c>
      <c r="C14" s="618" t="s">
        <v>3010</v>
      </c>
    </row>
    <row r="15" spans="1:13" x14ac:dyDescent="0.3">
      <c r="A15" s="1" t="s">
        <v>1209</v>
      </c>
      <c r="B15" s="80" t="s">
        <v>1210</v>
      </c>
      <c r="C15" s="618" t="s">
        <v>3011</v>
      </c>
    </row>
    <row r="16" spans="1:13" ht="28.8" x14ac:dyDescent="0.3">
      <c r="A16" s="1" t="s">
        <v>1211</v>
      </c>
      <c r="B16" s="84" t="s">
        <v>1212</v>
      </c>
      <c r="C16" s="618" t="s">
        <v>3012</v>
      </c>
    </row>
    <row r="17" spans="1:13" ht="30" customHeight="1" x14ac:dyDescent="0.3">
      <c r="A17" s="1" t="s">
        <v>1213</v>
      </c>
      <c r="B17" s="84" t="s">
        <v>1214</v>
      </c>
      <c r="C17" s="618" t="s">
        <v>3013</v>
      </c>
    </row>
    <row r="18" spans="1:13" x14ac:dyDescent="0.3">
      <c r="A18" s="1" t="s">
        <v>1215</v>
      </c>
      <c r="B18" s="84" t="s">
        <v>1216</v>
      </c>
      <c r="C18" s="618" t="s">
        <v>3014</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8" t="s">
        <v>3015</v>
      </c>
    </row>
    <row r="24" spans="1:13" ht="43.2" outlineLevel="1" x14ac:dyDescent="0.3">
      <c r="A24" s="1" t="s">
        <v>1219</v>
      </c>
      <c r="B24" s="116"/>
      <c r="C24" s="618" t="s">
        <v>3016</v>
      </c>
    </row>
    <row r="25" spans="1:13" outlineLevel="1" x14ac:dyDescent="0.3">
      <c r="A25" s="1" t="s">
        <v>1220</v>
      </c>
      <c r="B25" s="116"/>
      <c r="C25" s="618" t="s">
        <v>3017</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6" t="s">
        <v>3018</v>
      </c>
      <c r="C52" s="618" t="s">
        <v>3019</v>
      </c>
    </row>
    <row r="53" spans="1:3" ht="187.2" x14ac:dyDescent="0.3">
      <c r="A53" s="1" t="s">
        <v>2583</v>
      </c>
      <c r="B53" s="633" t="s">
        <v>2805</v>
      </c>
      <c r="C53" s="618" t="s">
        <v>3020</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Qingqing</cp:lastModifiedBy>
  <cp:lastPrinted>2016-05-20T08:25:54Z</cp:lastPrinted>
  <dcterms:created xsi:type="dcterms:W3CDTF">2016-04-21T08:07:20Z</dcterms:created>
  <dcterms:modified xsi:type="dcterms:W3CDTF">2021-09-15T13:29:15Z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